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ownloand\"/>
    </mc:Choice>
  </mc:AlternateContent>
  <xr:revisionPtr revIDLastSave="0" documentId="8_{841DD4A0-E083-4049-81CF-BC8A1A8AD64D}" xr6:coauthVersionLast="47" xr6:coauthVersionMax="47" xr10:uidLastSave="{00000000-0000-0000-0000-000000000000}"/>
  <bookViews>
    <workbookView xWindow="-120" yWindow="-120" windowWidth="29040" windowHeight="17520" xr2:uid="{FFF0B713-922B-49E1-9177-2A0668D1C0DD}"/>
  </bookViews>
  <sheets>
    <sheet name="Bus-Comingle Bk Stmt Analysis" sheetId="1" r:id="rId1"/>
    <sheet name="Personal Bank Stmt Analysis" sheetId="2" r:id="rId2"/>
    <sheet name="Value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H12" i="1"/>
  <c r="J7" i="1" s="1"/>
  <c r="J10" i="1"/>
  <c r="F5" i="1" l="1"/>
  <c r="P41" i="2" l="1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C18" i="2"/>
  <c r="C19" i="2" s="1"/>
  <c r="P17" i="2"/>
  <c r="Q42" i="1"/>
  <c r="F42" i="1"/>
  <c r="H8" i="1" s="1"/>
  <c r="J13" i="1" s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B29" i="1"/>
  <c r="B41" i="1" s="1"/>
  <c r="O28" i="1"/>
  <c r="O27" i="1"/>
  <c r="O26" i="1"/>
  <c r="O25" i="1"/>
  <c r="O24" i="1"/>
  <c r="O23" i="1"/>
  <c r="O22" i="1"/>
  <c r="O21" i="1"/>
  <c r="O20" i="1"/>
  <c r="O19" i="1"/>
  <c r="O18" i="1"/>
  <c r="C18" i="1"/>
  <c r="B18" i="1" s="1"/>
  <c r="B30" i="1" s="1"/>
  <c r="O17" i="1"/>
  <c r="J12" i="2" l="1"/>
  <c r="J8" i="2" s="1"/>
  <c r="G10" i="2"/>
  <c r="H10" i="2" s="1"/>
  <c r="G9" i="2"/>
  <c r="H9" i="2" s="1"/>
  <c r="G8" i="2"/>
  <c r="H8" i="2" s="1"/>
  <c r="C20" i="2"/>
  <c r="B18" i="2"/>
  <c r="B19" i="2" s="1"/>
  <c r="O42" i="1"/>
  <c r="H9" i="1" s="1"/>
  <c r="C19" i="1"/>
  <c r="H10" i="1" l="1"/>
  <c r="H11" i="1" s="1"/>
  <c r="H13" i="1" s="1"/>
  <c r="B20" i="2"/>
  <c r="C21" i="2"/>
  <c r="B19" i="1"/>
  <c r="B31" i="1" s="1"/>
  <c r="C20" i="1"/>
  <c r="C22" i="2" l="1"/>
  <c r="B21" i="2"/>
  <c r="C21" i="1"/>
  <c r="B20" i="1"/>
  <c r="B32" i="1" s="1"/>
  <c r="B22" i="2" l="1"/>
  <c r="C23" i="2"/>
  <c r="C22" i="1"/>
  <c r="B21" i="1"/>
  <c r="B33" i="1" s="1"/>
  <c r="B23" i="2" l="1"/>
  <c r="C24" i="2"/>
  <c r="C23" i="1"/>
  <c r="B22" i="1"/>
  <c r="B34" i="1" s="1"/>
  <c r="C25" i="2" l="1"/>
  <c r="B24" i="2"/>
  <c r="B23" i="1"/>
  <c r="B35" i="1" s="1"/>
  <c r="C24" i="1"/>
  <c r="B25" i="2" l="1"/>
  <c r="C26" i="2"/>
  <c r="C25" i="1"/>
  <c r="B24" i="1"/>
  <c r="B36" i="1" s="1"/>
  <c r="B26" i="2" l="1"/>
  <c r="C27" i="2"/>
  <c r="C26" i="1"/>
  <c r="B25" i="1"/>
  <c r="B37" i="1" s="1"/>
  <c r="C28" i="2" l="1"/>
  <c r="B27" i="2"/>
  <c r="C27" i="1"/>
  <c r="B26" i="1"/>
  <c r="B38" i="1" s="1"/>
  <c r="B28" i="2" l="1"/>
  <c r="C29" i="2"/>
  <c r="C28" i="1"/>
  <c r="B27" i="1"/>
  <c r="B39" i="1" s="1"/>
  <c r="B29" i="2" l="1"/>
  <c r="C30" i="2"/>
  <c r="B28" i="1"/>
  <c r="B40" i="1" s="1"/>
  <c r="C29" i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B30" i="2" l="1"/>
  <c r="C31" i="2"/>
  <c r="B31" i="2" l="1"/>
  <c r="C32" i="2"/>
  <c r="C33" i="2" l="1"/>
  <c r="B32" i="2"/>
  <c r="B33" i="2" l="1"/>
  <c r="C34" i="2"/>
  <c r="B34" i="2" l="1"/>
  <c r="C35" i="2"/>
  <c r="B35" i="2" l="1"/>
  <c r="C36" i="2"/>
  <c r="B36" i="2" l="1"/>
  <c r="C37" i="2"/>
  <c r="C38" i="2" l="1"/>
  <c r="B37" i="2"/>
  <c r="B38" i="2" l="1"/>
  <c r="C39" i="2"/>
  <c r="B39" i="2" l="1"/>
  <c r="C40" i="2"/>
  <c r="C41" i="2" l="1"/>
  <c r="B40" i="2"/>
  <c r="B41" i="2" l="1"/>
</calcChain>
</file>

<file path=xl/sharedStrings.xml><?xml version="1.0" encoding="utf-8"?>
<sst xmlns="http://schemas.openxmlformats.org/spreadsheetml/2006/main" count="70" uniqueCount="56">
  <si>
    <t>MORTGAGE LAND CAPITAL BUSINESS BANK STATEMENT CALCULATOR</t>
  </si>
  <si>
    <t>Minimum 25% Ownership required</t>
  </si>
  <si>
    <t>Months to Review</t>
  </si>
  <si>
    <t>Expense Ratio</t>
  </si>
  <si>
    <t>Income Analysis</t>
  </si>
  <si>
    <t>Amount</t>
  </si>
  <si>
    <t>Total Net Deposits</t>
  </si>
  <si>
    <t>Total Expenses</t>
  </si>
  <si>
    <t>Net Income</t>
  </si>
  <si>
    <t>Months Reviewed</t>
  </si>
  <si>
    <t>Monthly Net Income</t>
  </si>
  <si>
    <t>NSF/Business Qualification:</t>
  </si>
  <si>
    <t>Deposit Qualification:</t>
  </si>
  <si>
    <t>Deposits over this figure to be sourced or excluded</t>
  </si>
  <si>
    <t>Year</t>
  </si>
  <si>
    <t>Month</t>
  </si>
  <si>
    <t>Deposits to be Excluded</t>
  </si>
  <si>
    <t>Monthly Net Deposits</t>
  </si>
  <si>
    <t>Reason for Deduction</t>
  </si>
  <si>
    <t># NSFs</t>
  </si>
  <si>
    <t>January</t>
  </si>
  <si>
    <t>TOTAL</t>
  </si>
  <si>
    <t>Borrower Details:</t>
  </si>
  <si>
    <t>Borrower:</t>
  </si>
  <si>
    <t>Comments</t>
  </si>
  <si>
    <t>MORTGAGE LAND CAPITAL PERSONAL BANK STATEMENT CALCULATOR</t>
  </si>
  <si>
    <t>Results</t>
  </si>
  <si>
    <t>Average</t>
  </si>
  <si>
    <t>Personal Qualifying Income</t>
  </si>
  <si>
    <t>Year Over Year Comparison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</si>
  <si>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</si>
  <si>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</si>
  <si>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</si>
  <si>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</si>
  <si>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</si>
  <si>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</si>
  <si>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</si>
  <si>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</si>
  <si>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</si>
  <si>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</si>
  <si>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</si>
  <si>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Total of Gross Deposits</t>
  </si>
  <si>
    <t>Please exclude any transfers from Personal/Savings Accounts, W2 Deposits, Large undocumented deposits. Deposits Greater than 50% of the Average Monthly deposits must be sourced.</t>
  </si>
  <si>
    <t>Borrower Details</t>
  </si>
  <si>
    <t>Opening
Balance</t>
  </si>
  <si>
    <t>Ending
Balance</t>
  </si>
  <si>
    <t>Gross
Deposits</t>
  </si>
  <si>
    <t>Most recent 12 or 24 months of PERSONAL bank statements; PLUS most recent 2 months
of BUSINESS bank statements required. Minimum 20% Ownership required</t>
  </si>
  <si>
    <t>Mo. Net
Deposits</t>
  </si>
  <si>
    <t>Note</t>
  </si>
  <si>
    <t>Income</t>
  </si>
  <si>
    <t>Business Name</t>
  </si>
  <si>
    <t>% of Ownership:</t>
  </si>
  <si>
    <t>Last 24 months:</t>
  </si>
  <si>
    <t>Last 12 months:</t>
  </si>
  <si>
    <t>Max Allowed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</si>
</sst>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i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A5F53"/>
        <bgColor indexed="64"/>
      </patternFill>
    </fill>
    <fill>
      <patternFill patternType="solid">
        <fgColor rgb="FFC0FAB8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164" fontId="2" fillId="2" borderId="1" xfId="2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9" fillId="3" borderId="1" xfId="2" applyNumberFormat="1" applyFont="1" applyFill="1" applyBorder="1" applyAlignment="1" applyProtection="1">
      <alignment vertical="center"/>
      <protection hidden="1"/>
    </xf>
    <xf numFmtId="7" fontId="9" fillId="3" borderId="1" xfId="2" applyNumberFormat="1" applyFont="1" applyFill="1" applyBorder="1" applyAlignment="1" applyProtection="1">
      <alignment vertical="center"/>
      <protection hidden="1"/>
    </xf>
    <xf numFmtId="1" fontId="9" fillId="3" borderId="1" xfId="2" applyNumberFormat="1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164" fontId="2" fillId="2" borderId="0" xfId="0" applyNumberFormat="1" applyFont="1" applyFill="1" applyProtection="1">
      <protection hidden="1"/>
    </xf>
    <xf numFmtId="0" fontId="7" fillId="2" borderId="0" xfId="0" applyFont="1" applyFill="1" applyProtection="1">
      <protection hidden="1"/>
    </xf>
    <xf numFmtId="44" fontId="8" fillId="0" borderId="2" xfId="2" applyFont="1" applyFill="1" applyBorder="1" applyAlignment="1" applyProtection="1">
      <alignment horizontal="center" vertical="center"/>
      <protection hidden="1"/>
    </xf>
    <xf numFmtId="44" fontId="8" fillId="0" borderId="1" xfId="2" applyFont="1" applyFill="1" applyBorder="1" applyAlignment="1" applyProtection="1">
      <alignment horizontal="center" vertical="center"/>
      <protection hidden="1"/>
    </xf>
    <xf numFmtId="43" fontId="8" fillId="0" borderId="1" xfId="1" applyFont="1" applyFill="1" applyBorder="1" applyAlignment="1" applyProtection="1">
      <alignment horizontal="center" vertical="center"/>
      <protection hidden="1"/>
    </xf>
    <xf numFmtId="44" fontId="10" fillId="0" borderId="1" xfId="2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/>
      <protection hidden="1"/>
    </xf>
    <xf numFmtId="1" fontId="8" fillId="2" borderId="1" xfId="2" applyNumberFormat="1" applyFont="1" applyFill="1" applyBorder="1" applyAlignment="1" applyProtection="1">
      <alignment horizontal="center"/>
      <protection hidden="1"/>
    </xf>
    <xf numFmtId="44" fontId="8" fillId="2" borderId="1" xfId="2" applyNumberFormat="1" applyFont="1" applyFill="1" applyBorder="1" applyAlignment="1" applyProtection="1">
      <alignment horizontal="center"/>
      <protection hidden="1"/>
    </xf>
    <xf numFmtId="44" fontId="8" fillId="0" borderId="1" xfId="2" applyNumberFormat="1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1" fillId="2" borderId="0" xfId="0" applyFont="1" applyFill="1" applyAlignment="1" applyProtection="1">
      <protection hidden="1"/>
    </xf>
    <xf numFmtId="0" fontId="12" fillId="2" borderId="0" xfId="0" applyFont="1" applyFill="1" applyAlignment="1" applyProtection="1">
      <alignment vertical="top" wrapText="1"/>
      <protection hidden="1"/>
    </xf>
    <xf numFmtId="44" fontId="3" fillId="2" borderId="0" xfId="2" applyFont="1" applyFill="1" applyBorder="1" applyAlignment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4" borderId="1" xfId="0" applyFont="1" applyFill="1" applyBorder="1" applyAlignment="1" applyProtection="1">
      <alignment vertical="center"/>
      <protection hidden="1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2" xfId="0" applyFont="1" applyFill="1" applyBorder="1" applyAlignment="1" applyProtection="1">
      <alignment vertical="center"/>
      <protection hidden="1"/>
    </xf>
    <xf numFmtId="0" fontId="3" fillId="2" borderId="0" xfId="0" applyFont="1" applyFill="1" applyProtection="1">
      <protection hidden="1"/>
    </xf>
    <xf numFmtId="0" fontId="10" fillId="4" borderId="1" xfId="0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/>
      <protection locked="0" hidden="1"/>
    </xf>
    <xf numFmtId="164" fontId="3" fillId="5" borderId="1" xfId="0" applyNumberFormat="1" applyFont="1" applyFill="1" applyBorder="1" applyAlignment="1" applyProtection="1">
      <alignment horizontal="left" vertical="center"/>
      <protection locked="0" hidden="1"/>
    </xf>
    <xf numFmtId="164" fontId="8" fillId="5" borderId="1" xfId="1" applyNumberFormat="1" applyFont="1" applyFill="1" applyBorder="1" applyAlignment="1" applyProtection="1">
      <alignment horizontal="center" vertical="center"/>
      <protection locked="0" hidden="1"/>
    </xf>
    <xf numFmtId="164" fontId="8" fillId="5" borderId="1" xfId="1" applyNumberFormat="1" applyFont="1" applyFill="1" applyBorder="1" applyAlignment="1" applyProtection="1">
      <alignment vertical="center"/>
      <protection locked="0" hidden="1"/>
    </xf>
    <xf numFmtId="166" fontId="8" fillId="5" borderId="1" xfId="1" applyNumberFormat="1" applyFont="1" applyFill="1" applyBorder="1" applyAlignment="1" applyProtection="1">
      <alignment horizontal="center" vertical="center"/>
      <protection locked="0" hidden="1"/>
    </xf>
    <xf numFmtId="44" fontId="5" fillId="2" borderId="0" xfId="2" applyFont="1" applyFill="1" applyBorder="1" applyAlignment="1" applyProtection="1">
      <protection hidden="1"/>
    </xf>
    <xf numFmtId="44" fontId="2" fillId="2" borderId="0" xfId="2" applyFont="1" applyFill="1" applyBorder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7" fontId="3" fillId="2" borderId="0" xfId="2" applyNumberFormat="1" applyFont="1" applyFill="1" applyBorder="1" applyAlignment="1" applyProtection="1">
      <alignment horizontal="right"/>
      <protection hidden="1"/>
    </xf>
    <xf numFmtId="7" fontId="3" fillId="2" borderId="0" xfId="2" applyNumberFormat="1" applyFont="1" applyFill="1" applyBorder="1" applyProtection="1"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44" fontId="2" fillId="2" borderId="0" xfId="2" applyFont="1" applyFill="1" applyBorder="1" applyAlignment="1" applyProtection="1">
      <alignment vertical="center"/>
      <protection hidden="1"/>
    </xf>
    <xf numFmtId="164" fontId="3" fillId="5" borderId="1" xfId="2" applyNumberFormat="1" applyFont="1" applyFill="1" applyBorder="1" applyAlignment="1" applyProtection="1">
      <alignment vertical="center"/>
      <protection locked="0" hidden="1"/>
    </xf>
    <xf numFmtId="164" fontId="2" fillId="5" borderId="1" xfId="2" applyNumberFormat="1" applyFont="1" applyFill="1" applyBorder="1" applyAlignment="1" applyProtection="1">
      <alignment horizontal="right" vertical="center"/>
      <protection locked="0" hidden="1"/>
    </xf>
    <xf numFmtId="0" fontId="2" fillId="5" borderId="1" xfId="0" applyFont="1" applyFill="1" applyBorder="1" applyAlignment="1" applyProtection="1">
      <alignment horizontal="right" vertical="center"/>
      <protection locked="0" hidden="1"/>
    </xf>
    <xf numFmtId="0" fontId="2" fillId="5" borderId="1" xfId="0" applyFont="1" applyFill="1" applyBorder="1" applyAlignment="1" applyProtection="1">
      <alignment horizontal="center" vertical="center"/>
      <protection locked="0" hidden="1"/>
    </xf>
    <xf numFmtId="0" fontId="13" fillId="2" borderId="0" xfId="0" applyFont="1" applyFill="1" applyBorder="1" applyAlignment="1" applyProtection="1">
      <alignment horizontal="left" vertical="center" wrapText="1" indent="1"/>
      <protection hidden="1"/>
    </xf>
    <xf numFmtId="44" fontId="4" fillId="2" borderId="0" xfId="2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/>
      <protection hidden="1"/>
    </xf>
    <xf numFmtId="44" fontId="8" fillId="0" borderId="1" xfId="2" applyNumberFormat="1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165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9" fillId="3" borderId="2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9" fontId="3" fillId="5" borderId="1" xfId="3" applyFont="1" applyFill="1" applyBorder="1" applyAlignment="1" applyProtection="1">
      <alignment horizontal="center" vertical="center"/>
      <protection locked="0" hidden="1"/>
    </xf>
    <xf numFmtId="44" fontId="2" fillId="5" borderId="1" xfId="2" applyFont="1" applyFill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left" vertical="center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center" vertical="top" wrapText="1"/>
      <protection hidden="1"/>
    </xf>
    <xf numFmtId="0" fontId="10" fillId="5" borderId="1" xfId="0" applyFont="1" applyFill="1" applyBorder="1" applyAlignment="1" applyProtection="1">
      <alignment horizontal="center" vertical="center"/>
      <protection locked="0" hidden="1"/>
    </xf>
    <xf numFmtId="0" fontId="2" fillId="5" borderId="1" xfId="0" applyFont="1" applyFill="1" applyBorder="1" applyAlignment="1" applyProtection="1">
      <alignment horizontal="center" vertical="center"/>
      <protection locked="0" hidden="1"/>
    </xf>
    <xf numFmtId="8" fontId="3" fillId="2" borderId="1" xfId="2" applyNumberFormat="1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left" vertical="center" wrapText="1" indent="1"/>
      <protection hidden="1"/>
    </xf>
    <xf numFmtId="10" fontId="3" fillId="2" borderId="1" xfId="3" applyNumberFormat="1" applyFont="1" applyFill="1" applyBorder="1" applyAlignment="1" applyProtection="1">
      <alignment horizontal="center" vertical="center"/>
      <protection hidden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0FAB8"/>
      <color rgb="FF2A5F5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923925</xdr:colOff>
      <xdr:row>4</xdr:row>
      <xdr:rowOff>165151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42B613-52EE-4056-816D-FCE08E562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2219325" cy="984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35</xdr:row>
      <xdr:rowOff>66675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9F0E2B8-7D35-463A-BC60-8E24672482BD}"/>
            </a:ext>
          </a:extLst>
        </xdr:cNvPr>
        <xdr:cNvSpPr txBox="1"/>
      </xdr:nvSpPr>
      <xdr:spPr>
        <a:xfrm>
          <a:off x="94678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2</xdr:col>
      <xdr:colOff>923925</xdr:colOff>
      <xdr:row>4</xdr:row>
      <xdr:rowOff>165151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0E72BD-CDCB-4584-A551-989732965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2219325" cy="98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BB4F6-8D41-4358-99DA-FA17FD5C0B72}">
  <sheetPr codeName="Sheet1">
    <pageSetUpPr fitToPage="1"/>
  </sheetPr>
  <dimension ref="A2:X82"/>
  <sheetViews>
    <sheetView tabSelected="1" zoomScale="80" zoomScaleNormal="80" workbookViewId="0">
      <selection activeCell="C17" sqref="C17"/>
    </sheetView>
  </sheetViews>
  <sheetFormatPr defaultColWidth="8.85546875" defaultRowHeight="15" customHeight="1" x14ac:dyDescent="0.25"/>
  <cols>
    <col min="1" max="1" width="2.85546875" style="8" customWidth="1"/>
    <col min="2" max="2" width="18.85546875" style="42" customWidth="1"/>
    <col min="3" max="5" width="17.7109375" style="41" customWidth="1"/>
    <col min="6" max="6" width="17.7109375" style="8" customWidth="1"/>
    <col min="7" max="7" width="17.7109375" style="41" customWidth="1"/>
    <col min="8" max="13" width="17.7109375" style="32" customWidth="1"/>
    <col min="14" max="17" width="17.7109375" style="41" customWidth="1"/>
    <col min="18" max="18" width="20.28515625" style="8" customWidth="1"/>
    <col min="19" max="19" width="27.7109375" style="8" customWidth="1"/>
    <col min="20" max="20" width="17.28515625" style="8" bestFit="1" customWidth="1"/>
    <col min="21" max="21" width="14.42578125" style="8" bestFit="1" customWidth="1"/>
    <col min="22" max="22" width="8.85546875" style="8"/>
    <col min="23" max="23" width="13" style="8" customWidth="1"/>
    <col min="24" max="24" width="12.42578125" style="8" customWidth="1"/>
    <col min="25" max="16384" width="8.85546875" style="8"/>
  </cols>
  <sheetData>
    <row r="2" spans="1:19" ht="19.899999999999999" customHeight="1" x14ac:dyDescent="0.3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9" ht="15" customHeight="1" x14ac:dyDescent="0.25">
      <c r="B3" s="53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9" ht="15" customHeight="1" x14ac:dyDescent="0.25">
      <c r="A4" s="26"/>
      <c r="B4" s="26"/>
      <c r="C4" s="26"/>
      <c r="D4" s="26"/>
      <c r="E4" s="26"/>
      <c r="F4" s="40"/>
      <c r="G4" s="26"/>
      <c r="H4" s="26"/>
      <c r="I4" s="26"/>
      <c r="J4" s="26"/>
      <c r="K4" s="26"/>
      <c r="L4" s="26"/>
      <c r="M4" s="26"/>
      <c r="N4" s="26"/>
      <c r="R4" s="41"/>
      <c r="S4" s="41"/>
    </row>
    <row r="5" spans="1:19" ht="15" customHeight="1" x14ac:dyDescent="0.25">
      <c r="A5" s="26"/>
      <c r="B5" s="26"/>
      <c r="C5" s="26"/>
      <c r="D5" s="26"/>
      <c r="E5" s="26"/>
      <c r="F5" s="11" t="e">
        <f>INDEX(Values!A4:A6, MATCH(#REF!,Values!#REF!, 0))</f>
        <v>#REF!</v>
      </c>
      <c r="G5" s="8"/>
      <c r="H5" s="8"/>
      <c r="I5" s="8"/>
      <c r="J5" s="8"/>
      <c r="K5" s="8"/>
      <c r="L5" s="8"/>
      <c r="M5" s="8"/>
      <c r="N5" s="8"/>
      <c r="R5" s="41"/>
      <c r="S5" s="41"/>
    </row>
    <row r="6" spans="1:19" ht="15" customHeight="1" x14ac:dyDescent="0.25">
      <c r="A6" s="26"/>
      <c r="B6" s="54" t="s">
        <v>43</v>
      </c>
      <c r="C6" s="54"/>
      <c r="D6" s="54"/>
      <c r="E6" s="8"/>
      <c r="F6" s="54" t="s">
        <v>4</v>
      </c>
      <c r="G6" s="54"/>
      <c r="H6" s="54"/>
      <c r="I6" s="41"/>
      <c r="J6" s="55" t="s">
        <v>11</v>
      </c>
      <c r="K6" s="55"/>
      <c r="L6" s="55"/>
      <c r="M6" s="41"/>
      <c r="R6" s="41"/>
    </row>
    <row r="7" spans="1:19" ht="15" customHeight="1" x14ac:dyDescent="0.25">
      <c r="A7" s="26"/>
      <c r="B7" s="28" t="s">
        <v>23</v>
      </c>
      <c r="C7" s="59"/>
      <c r="D7" s="59"/>
      <c r="E7" s="8"/>
      <c r="F7" s="57"/>
      <c r="G7" s="57"/>
      <c r="H7" s="30" t="s">
        <v>5</v>
      </c>
      <c r="I7" s="41"/>
      <c r="J7" s="58" t="str">
        <f>IF(OR(C11=0, C11=""), "% of Ownership Missing",
IF(C11&lt;0.25, "Minimum 25% Ownership Required",
IF(C11&gt;1, "Ownership Cannot Exceed 100%",
IF(C10&lt;0.1, "Expense Ratio is below min 10% threshold",
IF(C10&gt;0.5, "Expense Ratio is above max 50% threshold",
IF(H12&lt;C9, H12&amp;" of "&amp;C9&amp;" Months Reviewed",
IF(AND(SUM(Q17:Q28)&gt;=5, SUM(Q17:Q19)=0), "Loan Exceeds NSF Criteria",
IF(AND(SUM(Q17:Q28)&gt;=5),"Loan Exceeds NSF Criteria",
IF(AND(SUM(Q17:Q18)&gt;=1, SUM(Q17:Q28)&gt;3), "Loan Exceeds NSF Criteria",
"OK") ) ) ) ) ) ) ) )</f>
        <v>0 of 12 Months Reviewed</v>
      </c>
      <c r="K7" s="58"/>
      <c r="L7" s="58"/>
      <c r="M7" s="41"/>
      <c r="R7" s="41"/>
    </row>
    <row r="8" spans="1:19" ht="15" customHeight="1" x14ac:dyDescent="0.25">
      <c r="A8" s="26"/>
      <c r="B8" s="28" t="s">
        <v>51</v>
      </c>
      <c r="C8" s="59"/>
      <c r="D8" s="59"/>
      <c r="E8" s="8"/>
      <c r="F8" s="56" t="s">
        <v>41</v>
      </c>
      <c r="G8" s="56"/>
      <c r="H8" s="18">
        <f>$F$42</f>
        <v>0</v>
      </c>
      <c r="I8" s="41"/>
      <c r="J8" s="58"/>
      <c r="K8" s="58"/>
      <c r="L8" s="58"/>
      <c r="M8" s="41"/>
      <c r="R8" s="41"/>
    </row>
    <row r="9" spans="1:19" ht="15" customHeight="1" x14ac:dyDescent="0.25">
      <c r="A9" s="26"/>
      <c r="B9" s="28" t="s">
        <v>2</v>
      </c>
      <c r="C9" s="59">
        <v>12</v>
      </c>
      <c r="D9" s="59"/>
      <c r="E9" s="8"/>
      <c r="F9" s="56" t="s">
        <v>6</v>
      </c>
      <c r="G9" s="56"/>
      <c r="H9" s="18">
        <f>$O$42</f>
        <v>0</v>
      </c>
      <c r="I9" s="41"/>
      <c r="J9" s="55" t="s">
        <v>12</v>
      </c>
      <c r="K9" s="55"/>
      <c r="L9" s="55"/>
      <c r="M9" s="41"/>
    </row>
    <row r="10" spans="1:19" ht="15" customHeight="1" x14ac:dyDescent="0.25">
      <c r="A10" s="26"/>
      <c r="B10" s="28" t="s">
        <v>3</v>
      </c>
      <c r="C10" s="68">
        <v>0.5</v>
      </c>
      <c r="D10" s="68"/>
      <c r="E10" s="8"/>
      <c r="F10" s="56" t="s">
        <v>7</v>
      </c>
      <c r="G10" s="56"/>
      <c r="H10" s="19">
        <f>C10*H9</f>
        <v>0</v>
      </c>
      <c r="I10" s="41"/>
      <c r="J10" s="62" t="str">
        <f>IF((INT(LEFT($C$9,2))=24),"Min 24 Months Required","Min 12 Months Required")</f>
        <v>Min 12 Months Required</v>
      </c>
      <c r="K10" s="62"/>
      <c r="L10" s="62"/>
      <c r="M10" s="41"/>
    </row>
    <row r="11" spans="1:19" ht="15" customHeight="1" x14ac:dyDescent="0.25">
      <c r="A11" s="26"/>
      <c r="B11" s="28" t="s">
        <v>52</v>
      </c>
      <c r="C11" s="68">
        <v>0.25</v>
      </c>
      <c r="D11" s="68"/>
      <c r="E11" s="8"/>
      <c r="F11" s="56" t="s">
        <v>8</v>
      </c>
      <c r="G11" s="56"/>
      <c r="H11" s="18">
        <f>H9-H10</f>
        <v>0</v>
      </c>
      <c r="I11" s="41"/>
      <c r="J11" s="62"/>
      <c r="K11" s="62"/>
      <c r="L11" s="62"/>
      <c r="M11" s="41"/>
    </row>
    <row r="12" spans="1:19" ht="15" customHeight="1" x14ac:dyDescent="0.25">
      <c r="A12" s="26"/>
      <c r="B12" s="70" t="s">
        <v>24</v>
      </c>
      <c r="C12" s="69"/>
      <c r="D12" s="69"/>
      <c r="E12" s="8"/>
      <c r="F12" s="56" t="s">
        <v>9</v>
      </c>
      <c r="G12" s="56"/>
      <c r="H12" s="17">
        <f>COUNTA(F17:F41)</f>
        <v>0</v>
      </c>
      <c r="I12" s="41"/>
      <c r="J12" s="55" t="s">
        <v>13</v>
      </c>
      <c r="K12" s="55"/>
      <c r="L12" s="55"/>
      <c r="M12" s="41"/>
    </row>
    <row r="13" spans="1:19" ht="15" customHeight="1" x14ac:dyDescent="0.25">
      <c r="A13" s="26"/>
      <c r="B13" s="70"/>
      <c r="C13" s="69"/>
      <c r="D13" s="69"/>
      <c r="E13" s="8"/>
      <c r="F13" s="64" t="s">
        <v>10</v>
      </c>
      <c r="G13" s="64"/>
      <c r="H13" s="61">
        <f>IFERROR(H11/H12*C11,0)</f>
        <v>0</v>
      </c>
      <c r="I13" s="41"/>
      <c r="J13" s="63" t="str">
        <f>IFERROR(+(H8/COUNTA(F17:F41))*50%,"")</f>
        <v/>
      </c>
      <c r="K13" s="63"/>
      <c r="L13" s="63"/>
      <c r="M13" s="41"/>
    </row>
    <row r="14" spans="1:19" ht="15" customHeight="1" x14ac:dyDescent="0.25">
      <c r="A14" s="26"/>
      <c r="B14" s="70"/>
      <c r="C14" s="69"/>
      <c r="D14" s="69"/>
      <c r="F14" s="64"/>
      <c r="G14" s="64"/>
      <c r="H14" s="61"/>
      <c r="I14" s="41"/>
      <c r="J14" s="63"/>
      <c r="K14" s="63"/>
      <c r="L14" s="63"/>
      <c r="M14" s="41"/>
    </row>
    <row r="15" spans="1:19" ht="15" customHeight="1" x14ac:dyDescent="0.25">
      <c r="A15" s="26"/>
      <c r="C15" s="42"/>
      <c r="D15" s="42"/>
      <c r="E15" s="42"/>
      <c r="F15" s="42"/>
    </row>
    <row r="16" spans="1:19" s="9" customFormat="1" ht="30" customHeight="1" x14ac:dyDescent="0.2">
      <c r="B16" s="34" t="s">
        <v>14</v>
      </c>
      <c r="C16" s="34" t="s">
        <v>15</v>
      </c>
      <c r="D16" s="34" t="s">
        <v>44</v>
      </c>
      <c r="E16" s="34" t="s">
        <v>45</v>
      </c>
      <c r="F16" s="34" t="s">
        <v>46</v>
      </c>
      <c r="G16" s="54" t="s">
        <v>16</v>
      </c>
      <c r="H16" s="54"/>
      <c r="I16" s="54"/>
      <c r="J16" s="54"/>
      <c r="K16" s="54"/>
      <c r="L16" s="54"/>
      <c r="M16" s="54"/>
      <c r="N16" s="54"/>
      <c r="O16" s="34" t="s">
        <v>48</v>
      </c>
      <c r="P16" s="34" t="s">
        <v>18</v>
      </c>
      <c r="Q16" s="34" t="s">
        <v>19</v>
      </c>
    </row>
    <row r="17" spans="2:24" ht="15" customHeight="1" x14ac:dyDescent="0.2">
      <c r="B17" s="35">
        <v>2025</v>
      </c>
      <c r="C17" s="35" t="s">
        <v>20</v>
      </c>
      <c r="D17" s="47"/>
      <c r="E17" s="47"/>
      <c r="F17" s="48"/>
      <c r="G17" s="48"/>
      <c r="H17" s="48"/>
      <c r="I17" s="48"/>
      <c r="J17" s="48"/>
      <c r="K17" s="48"/>
      <c r="L17" s="48"/>
      <c r="M17" s="48"/>
      <c r="N17" s="48"/>
      <c r="O17" s="1">
        <f t="shared" ref="O17:O41" si="0">F17-SUM(G17:N17)</f>
        <v>0</v>
      </c>
      <c r="P17" s="49"/>
      <c r="Q17" s="50"/>
      <c r="V17" s="60"/>
      <c r="W17" s="60"/>
    </row>
    <row r="18" spans="2:24" ht="15" customHeight="1" x14ac:dyDescent="0.2">
      <c r="B18" s="7">
        <f>IF(C18=" "," ",IF(C18="December",B17-1,B17))</f>
        <v>2024</v>
      </c>
      <c r="C18" s="7" t="str">
        <f>IF(C17="January","December",IF(C17="February","January",IF(C17="March","February",IF(C17="April","March",(IF(C17="May","April",IF(C17="June","May",IF(C17="July","June",IF(C17="August","July",IF(C17="September","August",IF(C17="October","September",IF(C17="November","October",IF(C17="December","November"," ")))))))))))))</f>
        <v>December</v>
      </c>
      <c r="D18" s="47"/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1">
        <f t="shared" si="0"/>
        <v>0</v>
      </c>
      <c r="P18" s="49"/>
      <c r="Q18" s="50"/>
      <c r="V18" s="16"/>
      <c r="W18" s="16"/>
    </row>
    <row r="19" spans="2:24" ht="15" customHeight="1" x14ac:dyDescent="0.2">
      <c r="B19" s="7">
        <f t="shared" ref="B19:B28" si="1">IF(C19=" "," ",IF(C19="December",B18-1,B18))</f>
        <v>2024</v>
      </c>
      <c r="C19" s="7" t="str">
        <f t="shared" ref="C19:C41" si="2">IF(C18="January","December",IF(C18="February","January",IF(C18="March","February",IF(C18="April","March",(IF(C18="May","April",IF(C18="June","May",IF(C18="July","June",IF(C18="August","July",IF(C18="September","August",IF(C18="October","September",IF(C18="November","October",IF(C18="December","November"," ")))))))))))))</f>
        <v>November</v>
      </c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  <c r="O19" s="1">
        <f t="shared" si="0"/>
        <v>0</v>
      </c>
      <c r="P19" s="49"/>
      <c r="Q19" s="50"/>
      <c r="V19" s="16"/>
      <c r="W19" s="16"/>
    </row>
    <row r="20" spans="2:24" ht="15" customHeight="1" x14ac:dyDescent="0.2">
      <c r="B20" s="7">
        <f t="shared" si="1"/>
        <v>2024</v>
      </c>
      <c r="C20" s="7" t="str">
        <f t="shared" si="2"/>
        <v>October</v>
      </c>
      <c r="D20" s="47"/>
      <c r="E20" s="47"/>
      <c r="F20" s="48"/>
      <c r="G20" s="48"/>
      <c r="H20" s="48"/>
      <c r="I20" s="48"/>
      <c r="J20" s="48"/>
      <c r="K20" s="48"/>
      <c r="L20" s="48"/>
      <c r="M20" s="48"/>
      <c r="N20" s="48"/>
      <c r="O20" s="1">
        <f t="shared" si="0"/>
        <v>0</v>
      </c>
      <c r="P20" s="49"/>
      <c r="Q20" s="50"/>
      <c r="X20" s="10"/>
    </row>
    <row r="21" spans="2:24" ht="15" customHeight="1" x14ac:dyDescent="0.2">
      <c r="B21" s="7">
        <f t="shared" si="1"/>
        <v>2024</v>
      </c>
      <c r="C21" s="7" t="str">
        <f t="shared" si="2"/>
        <v>September</v>
      </c>
      <c r="D21" s="47"/>
      <c r="E21" s="47"/>
      <c r="F21" s="48"/>
      <c r="G21" s="48"/>
      <c r="H21" s="48"/>
      <c r="I21" s="48"/>
      <c r="J21" s="48"/>
      <c r="K21" s="48"/>
      <c r="L21" s="48"/>
      <c r="M21" s="48"/>
      <c r="N21" s="48"/>
      <c r="O21" s="1">
        <f t="shared" si="0"/>
        <v>0</v>
      </c>
      <c r="P21" s="49"/>
      <c r="Q21" s="50"/>
      <c r="X21" s="10"/>
    </row>
    <row r="22" spans="2:24" ht="15" customHeight="1" x14ac:dyDescent="0.2">
      <c r="B22" s="7">
        <f t="shared" si="1"/>
        <v>2024</v>
      </c>
      <c r="C22" s="7" t="str">
        <f t="shared" si="2"/>
        <v>August</v>
      </c>
      <c r="D22" s="47"/>
      <c r="E22" s="47"/>
      <c r="F22" s="48"/>
      <c r="G22" s="48"/>
      <c r="H22" s="48"/>
      <c r="I22" s="48"/>
      <c r="J22" s="48"/>
      <c r="K22" s="48"/>
      <c r="L22" s="48"/>
      <c r="M22" s="48"/>
      <c r="N22" s="48"/>
      <c r="O22" s="1">
        <f t="shared" si="0"/>
        <v>0</v>
      </c>
      <c r="P22" s="49"/>
      <c r="Q22" s="50"/>
    </row>
    <row r="23" spans="2:24" ht="15" customHeight="1" x14ac:dyDescent="0.2">
      <c r="B23" s="7">
        <f t="shared" si="1"/>
        <v>2024</v>
      </c>
      <c r="C23" s="7" t="str">
        <f t="shared" si="2"/>
        <v>July</v>
      </c>
      <c r="D23" s="47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1">
        <f t="shared" si="0"/>
        <v>0</v>
      </c>
      <c r="P23" s="49"/>
      <c r="Q23" s="50"/>
    </row>
    <row r="24" spans="2:24" ht="15" customHeight="1" x14ac:dyDescent="0.2">
      <c r="B24" s="7">
        <f>IF(C24=" "," ",IF(C24="December",B23-1,B23))</f>
        <v>2024</v>
      </c>
      <c r="C24" s="7" t="str">
        <f t="shared" si="2"/>
        <v>June</v>
      </c>
      <c r="D24" s="47"/>
      <c r="E24" s="47"/>
      <c r="F24" s="48"/>
      <c r="G24" s="48"/>
      <c r="H24" s="48"/>
      <c r="I24" s="48"/>
      <c r="J24" s="48"/>
      <c r="K24" s="48"/>
      <c r="L24" s="48"/>
      <c r="M24" s="48"/>
      <c r="N24" s="48"/>
      <c r="O24" s="1">
        <f t="shared" si="0"/>
        <v>0</v>
      </c>
      <c r="P24" s="49"/>
      <c r="Q24" s="50"/>
    </row>
    <row r="25" spans="2:24" ht="15" customHeight="1" x14ac:dyDescent="0.2">
      <c r="B25" s="7">
        <f t="shared" si="1"/>
        <v>2024</v>
      </c>
      <c r="C25" s="7" t="str">
        <f t="shared" si="2"/>
        <v>May</v>
      </c>
      <c r="D25" s="47"/>
      <c r="E25" s="47"/>
      <c r="F25" s="48"/>
      <c r="G25" s="48"/>
      <c r="H25" s="48"/>
      <c r="I25" s="48"/>
      <c r="J25" s="48"/>
      <c r="K25" s="48"/>
      <c r="L25" s="48"/>
      <c r="M25" s="48"/>
      <c r="N25" s="48"/>
      <c r="O25" s="1">
        <f t="shared" si="0"/>
        <v>0</v>
      </c>
      <c r="P25" s="49"/>
      <c r="Q25" s="50"/>
    </row>
    <row r="26" spans="2:24" ht="15" customHeight="1" x14ac:dyDescent="0.2">
      <c r="B26" s="7">
        <f t="shared" si="1"/>
        <v>2024</v>
      </c>
      <c r="C26" s="7" t="str">
        <f t="shared" si="2"/>
        <v>April</v>
      </c>
      <c r="D26" s="47"/>
      <c r="E26" s="47"/>
      <c r="F26" s="48"/>
      <c r="G26" s="48"/>
      <c r="H26" s="48"/>
      <c r="I26" s="48"/>
      <c r="J26" s="48"/>
      <c r="K26" s="48"/>
      <c r="L26" s="48"/>
      <c r="M26" s="48"/>
      <c r="N26" s="48"/>
      <c r="O26" s="1">
        <f t="shared" si="0"/>
        <v>0</v>
      </c>
      <c r="P26" s="49"/>
      <c r="Q26" s="50"/>
    </row>
    <row r="27" spans="2:24" ht="15" customHeight="1" x14ac:dyDescent="0.2">
      <c r="B27" s="7">
        <f t="shared" si="1"/>
        <v>2024</v>
      </c>
      <c r="C27" s="7" t="str">
        <f t="shared" si="2"/>
        <v>March</v>
      </c>
      <c r="D27" s="47"/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1">
        <f t="shared" si="0"/>
        <v>0</v>
      </c>
      <c r="P27" s="49"/>
      <c r="Q27" s="50"/>
    </row>
    <row r="28" spans="2:24" s="32" customFormat="1" ht="15" customHeight="1" x14ac:dyDescent="0.25">
      <c r="B28" s="7">
        <f t="shared" si="1"/>
        <v>2024</v>
      </c>
      <c r="C28" s="7" t="str">
        <f t="shared" si="2"/>
        <v>February</v>
      </c>
      <c r="D28" s="47"/>
      <c r="E28" s="47"/>
      <c r="F28" s="48"/>
      <c r="G28" s="48"/>
      <c r="H28" s="48"/>
      <c r="I28" s="48"/>
      <c r="J28" s="48"/>
      <c r="K28" s="48"/>
      <c r="L28" s="48"/>
      <c r="M28" s="48"/>
      <c r="N28" s="48"/>
      <c r="O28" s="1">
        <f t="shared" si="0"/>
        <v>0</v>
      </c>
      <c r="P28" s="49"/>
      <c r="Q28" s="50"/>
      <c r="T28" s="8"/>
      <c r="U28" s="8"/>
      <c r="V28" s="8"/>
      <c r="W28" s="8"/>
      <c r="X28" s="8"/>
    </row>
    <row r="29" spans="2:24" s="32" customFormat="1" ht="15" customHeight="1" x14ac:dyDescent="0.25">
      <c r="B29" s="7">
        <f t="shared" ref="B29:B41" si="3">B17-1</f>
        <v>2024</v>
      </c>
      <c r="C29" s="7" t="str">
        <f t="shared" si="2"/>
        <v>January</v>
      </c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1">
        <f t="shared" si="0"/>
        <v>0</v>
      </c>
      <c r="P29" s="49"/>
      <c r="Q29" s="50"/>
      <c r="S29" s="8"/>
      <c r="T29" s="8"/>
      <c r="U29" s="8"/>
      <c r="V29" s="8"/>
      <c r="W29" s="8"/>
      <c r="X29" s="8"/>
    </row>
    <row r="30" spans="2:24" s="32" customFormat="1" ht="15" customHeight="1" x14ac:dyDescent="0.25">
      <c r="B30" s="7">
        <f t="shared" si="3"/>
        <v>2023</v>
      </c>
      <c r="C30" s="7" t="str">
        <f t="shared" si="2"/>
        <v>December</v>
      </c>
      <c r="D30" s="47"/>
      <c r="E30" s="47"/>
      <c r="F30" s="48"/>
      <c r="G30" s="48"/>
      <c r="H30" s="48"/>
      <c r="I30" s="48"/>
      <c r="J30" s="48"/>
      <c r="K30" s="48"/>
      <c r="L30" s="48"/>
      <c r="M30" s="48"/>
      <c r="N30" s="48"/>
      <c r="O30" s="1">
        <f t="shared" si="0"/>
        <v>0</v>
      </c>
      <c r="P30" s="49"/>
      <c r="Q30" s="50"/>
      <c r="S30" s="8"/>
      <c r="T30" s="8"/>
      <c r="U30" s="8"/>
      <c r="V30" s="8"/>
      <c r="W30" s="8"/>
      <c r="X30" s="8"/>
    </row>
    <row r="31" spans="2:24" s="32" customFormat="1" ht="15" customHeight="1" x14ac:dyDescent="0.25">
      <c r="B31" s="7">
        <f t="shared" si="3"/>
        <v>2023</v>
      </c>
      <c r="C31" s="7" t="str">
        <f t="shared" si="2"/>
        <v>November</v>
      </c>
      <c r="D31" s="47"/>
      <c r="E31" s="47"/>
      <c r="F31" s="48"/>
      <c r="G31" s="48"/>
      <c r="H31" s="48"/>
      <c r="I31" s="48"/>
      <c r="J31" s="48"/>
      <c r="K31" s="48"/>
      <c r="L31" s="48"/>
      <c r="M31" s="48"/>
      <c r="N31" s="48"/>
      <c r="O31" s="1">
        <f t="shared" si="0"/>
        <v>0</v>
      </c>
      <c r="P31" s="49"/>
      <c r="Q31" s="50"/>
      <c r="S31" s="8"/>
      <c r="T31" s="8"/>
      <c r="U31" s="8"/>
      <c r="V31" s="8"/>
      <c r="W31" s="8"/>
      <c r="X31" s="8"/>
    </row>
    <row r="32" spans="2:24" s="32" customFormat="1" ht="15" customHeight="1" x14ac:dyDescent="0.25">
      <c r="B32" s="7">
        <f t="shared" si="3"/>
        <v>2023</v>
      </c>
      <c r="C32" s="7" t="str">
        <f t="shared" si="2"/>
        <v>October</v>
      </c>
      <c r="D32" s="47"/>
      <c r="E32" s="47"/>
      <c r="F32" s="48"/>
      <c r="G32" s="48"/>
      <c r="H32" s="48"/>
      <c r="I32" s="48"/>
      <c r="J32" s="48"/>
      <c r="K32" s="48"/>
      <c r="L32" s="48"/>
      <c r="M32" s="48"/>
      <c r="N32" s="48"/>
      <c r="O32" s="1">
        <f t="shared" si="0"/>
        <v>0</v>
      </c>
      <c r="P32" s="49"/>
      <c r="Q32" s="50"/>
      <c r="S32" s="8"/>
      <c r="T32" s="8"/>
      <c r="U32" s="8"/>
      <c r="V32" s="8"/>
      <c r="W32" s="8"/>
      <c r="X32" s="8"/>
    </row>
    <row r="33" spans="2:24" s="32" customFormat="1" ht="15" customHeight="1" x14ac:dyDescent="0.25">
      <c r="B33" s="7">
        <f t="shared" si="3"/>
        <v>2023</v>
      </c>
      <c r="C33" s="7" t="str">
        <f t="shared" si="2"/>
        <v>September</v>
      </c>
      <c r="D33" s="47"/>
      <c r="E33" s="47"/>
      <c r="F33" s="48"/>
      <c r="G33" s="48"/>
      <c r="H33" s="48"/>
      <c r="I33" s="48"/>
      <c r="J33" s="48"/>
      <c r="K33" s="48"/>
      <c r="L33" s="48"/>
      <c r="M33" s="48"/>
      <c r="N33" s="48"/>
      <c r="O33" s="1">
        <f t="shared" si="0"/>
        <v>0</v>
      </c>
      <c r="P33" s="49"/>
      <c r="Q33" s="50"/>
      <c r="S33" s="8"/>
      <c r="T33" s="8"/>
      <c r="U33" s="8"/>
      <c r="V33" s="8"/>
      <c r="W33" s="8"/>
      <c r="X33" s="8"/>
    </row>
    <row r="34" spans="2:24" s="32" customFormat="1" ht="15" customHeight="1" x14ac:dyDescent="0.25">
      <c r="B34" s="7">
        <f t="shared" si="3"/>
        <v>2023</v>
      </c>
      <c r="C34" s="7" t="str">
        <f t="shared" si="2"/>
        <v>August</v>
      </c>
      <c r="D34" s="47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1">
        <f t="shared" si="0"/>
        <v>0</v>
      </c>
      <c r="P34" s="49"/>
      <c r="Q34" s="50"/>
      <c r="S34" s="8"/>
      <c r="T34" s="8"/>
      <c r="U34" s="8"/>
      <c r="V34" s="8"/>
      <c r="W34" s="8"/>
      <c r="X34" s="8"/>
    </row>
    <row r="35" spans="2:24" s="32" customFormat="1" ht="15" customHeight="1" x14ac:dyDescent="0.25">
      <c r="B35" s="7">
        <f t="shared" si="3"/>
        <v>2023</v>
      </c>
      <c r="C35" s="7" t="str">
        <f t="shared" si="2"/>
        <v>July</v>
      </c>
      <c r="D35" s="47"/>
      <c r="E35" s="47"/>
      <c r="F35" s="48"/>
      <c r="G35" s="48"/>
      <c r="H35" s="48"/>
      <c r="I35" s="48"/>
      <c r="J35" s="48"/>
      <c r="K35" s="48"/>
      <c r="L35" s="48"/>
      <c r="M35" s="48"/>
      <c r="N35" s="48"/>
      <c r="O35" s="1">
        <f t="shared" si="0"/>
        <v>0</v>
      </c>
      <c r="P35" s="49"/>
      <c r="Q35" s="50"/>
      <c r="S35" s="8"/>
      <c r="T35" s="8"/>
      <c r="U35" s="8"/>
      <c r="V35" s="8"/>
      <c r="W35" s="8"/>
      <c r="X35" s="8"/>
    </row>
    <row r="36" spans="2:24" s="32" customFormat="1" ht="15" customHeight="1" x14ac:dyDescent="0.25">
      <c r="B36" s="7">
        <f t="shared" si="3"/>
        <v>2023</v>
      </c>
      <c r="C36" s="7" t="str">
        <f t="shared" si="2"/>
        <v>June</v>
      </c>
      <c r="D36" s="47"/>
      <c r="E36" s="47"/>
      <c r="F36" s="48"/>
      <c r="G36" s="48"/>
      <c r="H36" s="48"/>
      <c r="I36" s="48"/>
      <c r="J36" s="48"/>
      <c r="K36" s="48"/>
      <c r="L36" s="48"/>
      <c r="M36" s="48"/>
      <c r="N36" s="48"/>
      <c r="O36" s="1">
        <f t="shared" si="0"/>
        <v>0</v>
      </c>
      <c r="P36" s="49"/>
      <c r="Q36" s="50"/>
      <c r="S36" s="8"/>
      <c r="T36" s="8"/>
      <c r="U36" s="8"/>
      <c r="V36" s="8"/>
      <c r="W36" s="8"/>
      <c r="X36" s="8"/>
    </row>
    <row r="37" spans="2:24" s="32" customFormat="1" ht="15" customHeight="1" x14ac:dyDescent="0.25">
      <c r="B37" s="7">
        <f t="shared" si="3"/>
        <v>2023</v>
      </c>
      <c r="C37" s="7" t="str">
        <f t="shared" si="2"/>
        <v>May</v>
      </c>
      <c r="D37" s="47"/>
      <c r="E37" s="47"/>
      <c r="F37" s="48"/>
      <c r="G37" s="48"/>
      <c r="H37" s="48"/>
      <c r="I37" s="48"/>
      <c r="J37" s="48"/>
      <c r="K37" s="48"/>
      <c r="L37" s="48"/>
      <c r="M37" s="48"/>
      <c r="N37" s="48"/>
      <c r="O37" s="1">
        <f t="shared" si="0"/>
        <v>0</v>
      </c>
      <c r="P37" s="49"/>
      <c r="Q37" s="50"/>
      <c r="S37" s="8"/>
      <c r="T37" s="8"/>
      <c r="U37" s="8"/>
      <c r="V37" s="8"/>
      <c r="W37" s="8"/>
      <c r="X37" s="8"/>
    </row>
    <row r="38" spans="2:24" s="32" customFormat="1" ht="15" customHeight="1" x14ac:dyDescent="0.25">
      <c r="B38" s="7">
        <f t="shared" si="3"/>
        <v>2023</v>
      </c>
      <c r="C38" s="7" t="str">
        <f t="shared" si="2"/>
        <v>April</v>
      </c>
      <c r="D38" s="47"/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1">
        <f t="shared" si="0"/>
        <v>0</v>
      </c>
      <c r="P38" s="49"/>
      <c r="Q38" s="50"/>
      <c r="S38" s="8"/>
      <c r="T38" s="8"/>
      <c r="U38" s="8"/>
      <c r="V38" s="8"/>
      <c r="W38" s="8"/>
      <c r="X38" s="8"/>
    </row>
    <row r="39" spans="2:24" s="32" customFormat="1" ht="15" customHeight="1" x14ac:dyDescent="0.25">
      <c r="B39" s="7">
        <f t="shared" si="3"/>
        <v>2023</v>
      </c>
      <c r="C39" s="7" t="str">
        <f t="shared" si="2"/>
        <v>March</v>
      </c>
      <c r="D39" s="47"/>
      <c r="E39" s="47"/>
      <c r="F39" s="48"/>
      <c r="G39" s="48"/>
      <c r="H39" s="48"/>
      <c r="I39" s="48"/>
      <c r="J39" s="48"/>
      <c r="K39" s="48"/>
      <c r="L39" s="48"/>
      <c r="M39" s="48"/>
      <c r="N39" s="48"/>
      <c r="O39" s="1">
        <f t="shared" si="0"/>
        <v>0</v>
      </c>
      <c r="P39" s="49"/>
      <c r="Q39" s="50"/>
    </row>
    <row r="40" spans="2:24" s="32" customFormat="1" ht="15" customHeight="1" x14ac:dyDescent="0.25">
      <c r="B40" s="7">
        <f t="shared" si="3"/>
        <v>2023</v>
      </c>
      <c r="C40" s="7" t="str">
        <f t="shared" si="2"/>
        <v>February</v>
      </c>
      <c r="D40" s="47"/>
      <c r="E40" s="47"/>
      <c r="F40" s="48"/>
      <c r="G40" s="48"/>
      <c r="H40" s="48"/>
      <c r="I40" s="48"/>
      <c r="J40" s="48"/>
      <c r="K40" s="48"/>
      <c r="L40" s="48"/>
      <c r="M40" s="48"/>
      <c r="N40" s="48"/>
      <c r="O40" s="1">
        <f t="shared" si="0"/>
        <v>0</v>
      </c>
      <c r="P40" s="49"/>
      <c r="Q40" s="50"/>
    </row>
    <row r="41" spans="2:24" s="32" customFormat="1" ht="15" customHeight="1" x14ac:dyDescent="0.25">
      <c r="B41" s="7">
        <f t="shared" si="3"/>
        <v>2023</v>
      </c>
      <c r="C41" s="7" t="str">
        <f t="shared" si="2"/>
        <v>January</v>
      </c>
      <c r="D41" s="47"/>
      <c r="E41" s="47"/>
      <c r="F41" s="48"/>
      <c r="G41" s="48"/>
      <c r="H41" s="48"/>
      <c r="I41" s="48"/>
      <c r="J41" s="48"/>
      <c r="K41" s="48"/>
      <c r="L41" s="48"/>
      <c r="M41" s="48"/>
      <c r="N41" s="48"/>
      <c r="O41" s="1">
        <f t="shared" si="0"/>
        <v>0</v>
      </c>
      <c r="P41" s="49"/>
      <c r="Q41" s="50"/>
    </row>
    <row r="42" spans="2:24" s="32" customFormat="1" ht="15" customHeight="1" x14ac:dyDescent="0.25">
      <c r="B42" s="65" t="s">
        <v>21</v>
      </c>
      <c r="C42" s="66"/>
      <c r="D42" s="66"/>
      <c r="E42" s="67"/>
      <c r="F42" s="4">
        <f t="shared" ref="F42:O42" si="4">SUM(F17:F41)</f>
        <v>0</v>
      </c>
      <c r="G42" s="4">
        <f>SUM(G17:N41)</f>
        <v>0</v>
      </c>
      <c r="H42" s="4"/>
      <c r="I42" s="4"/>
      <c r="J42" s="4"/>
      <c r="K42" s="4"/>
      <c r="L42" s="4"/>
      <c r="M42" s="4"/>
      <c r="N42" s="4"/>
      <c r="O42" s="4">
        <f t="shared" si="4"/>
        <v>0</v>
      </c>
      <c r="P42" s="5"/>
      <c r="Q42" s="6">
        <f>SUM(Q17:Q41)</f>
        <v>0</v>
      </c>
    </row>
    <row r="43" spans="2:24" s="32" customFormat="1" ht="15" customHeight="1" x14ac:dyDescent="0.25">
      <c r="B43" s="42"/>
      <c r="C43" s="42"/>
      <c r="D43" s="42"/>
      <c r="E43" s="42"/>
      <c r="F43" s="43"/>
      <c r="G43" s="42"/>
      <c r="H43" s="44"/>
      <c r="I43" s="44"/>
      <c r="J43" s="44"/>
      <c r="K43" s="44"/>
      <c r="L43" s="44"/>
      <c r="M43" s="44"/>
      <c r="R43" s="8"/>
      <c r="S43" s="8"/>
    </row>
    <row r="44" spans="2:24" s="32" customFormat="1" ht="15" customHeight="1" x14ac:dyDescent="0.25">
      <c r="R44" s="8"/>
      <c r="S44" s="8"/>
    </row>
    <row r="45" spans="2:24" s="32" customFormat="1" ht="15" customHeight="1" x14ac:dyDescent="0.25">
      <c r="R45" s="8"/>
    </row>
    <row r="46" spans="2:24" s="32" customFormat="1" ht="15" customHeight="1" x14ac:dyDescent="0.25">
      <c r="R46" s="8"/>
    </row>
    <row r="47" spans="2:24" s="32" customFormat="1" ht="15" customHeight="1" x14ac:dyDescent="0.25">
      <c r="R47" s="8"/>
    </row>
    <row r="48" spans="2:24" s="32" customFormat="1" ht="15" customHeight="1" x14ac:dyDescent="0.25">
      <c r="R48" s="8"/>
    </row>
    <row r="49" spans="2:18" s="27" customFormat="1" ht="15" customHeight="1" x14ac:dyDescent="0.2">
      <c r="R49" s="8"/>
    </row>
    <row r="50" spans="2:18" ht="15" customHeight="1" x14ac:dyDescent="0.2">
      <c r="B50" s="8"/>
      <c r="C50" s="8"/>
      <c r="D50" s="8"/>
      <c r="E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2:18" ht="15" customHeight="1" x14ac:dyDescent="0.2">
      <c r="B51" s="8"/>
      <c r="C51" s="8"/>
      <c r="D51" s="8"/>
      <c r="E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2:18" ht="15" customHeight="1" x14ac:dyDescent="0.25">
      <c r="B52" s="8"/>
      <c r="C52" s="8"/>
      <c r="D52" s="8"/>
      <c r="E52" s="8"/>
      <c r="H52" s="41"/>
      <c r="I52" s="41"/>
      <c r="J52" s="41"/>
      <c r="K52" s="41"/>
      <c r="L52" s="41"/>
      <c r="M52" s="41"/>
      <c r="N52" s="32"/>
    </row>
    <row r="53" spans="2:18" ht="15" customHeight="1" x14ac:dyDescent="0.2">
      <c r="B53" s="8"/>
      <c r="C53" s="8"/>
      <c r="D53" s="8"/>
      <c r="E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2:18" ht="15" customHeight="1" x14ac:dyDescent="0.2">
      <c r="B54" s="8"/>
      <c r="C54" s="8"/>
      <c r="D54" s="8"/>
      <c r="E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2:18" ht="15" customHeight="1" x14ac:dyDescent="0.2">
      <c r="B55" s="45"/>
      <c r="C55" s="46"/>
      <c r="D55" s="46"/>
      <c r="E55" s="46"/>
      <c r="F55" s="2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2:18" ht="15" customHeight="1" x14ac:dyDescent="0.2">
      <c r="B56" s="8"/>
      <c r="C56" s="8"/>
      <c r="D56" s="8"/>
      <c r="E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2:18" ht="15" customHeight="1" x14ac:dyDescent="0.2">
      <c r="B57" s="8"/>
      <c r="C57" s="8"/>
      <c r="D57" s="8"/>
      <c r="E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2:18" ht="15" customHeight="1" x14ac:dyDescent="0.2">
      <c r="B58" s="8"/>
      <c r="C58" s="8"/>
      <c r="D58" s="8"/>
      <c r="E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60" spans="2:18" ht="15" customHeight="1" x14ac:dyDescent="0.25">
      <c r="F60" s="32"/>
      <c r="H60" s="41"/>
      <c r="I60" s="41"/>
      <c r="J60" s="41"/>
      <c r="K60" s="41"/>
      <c r="L60" s="41"/>
      <c r="M60" s="41"/>
      <c r="P60" s="8"/>
      <c r="Q60" s="8"/>
    </row>
    <row r="79" spans="3:13" ht="15" customHeight="1" x14ac:dyDescent="0.25">
      <c r="C79" s="8"/>
      <c r="D79" s="8"/>
      <c r="E79" s="8"/>
      <c r="G79" s="8"/>
      <c r="H79" s="8"/>
      <c r="I79" s="8"/>
      <c r="J79" s="8"/>
      <c r="K79" s="8"/>
      <c r="L79" s="8"/>
      <c r="M79" s="8"/>
    </row>
    <row r="80" spans="3:13" ht="15" customHeight="1" x14ac:dyDescent="0.25">
      <c r="C80" s="8"/>
      <c r="D80" s="8"/>
      <c r="E80" s="8"/>
      <c r="G80" s="8"/>
      <c r="H80" s="8"/>
      <c r="I80" s="8"/>
      <c r="J80" s="8"/>
      <c r="K80" s="8"/>
      <c r="L80" s="8"/>
      <c r="M80" s="8"/>
    </row>
    <row r="81" spans="3:13" ht="15" customHeight="1" x14ac:dyDescent="0.25">
      <c r="C81" s="8"/>
      <c r="D81" s="8"/>
      <c r="E81" s="8"/>
      <c r="G81" s="8"/>
      <c r="H81" s="8"/>
      <c r="I81" s="8"/>
      <c r="J81" s="8"/>
      <c r="K81" s="8"/>
      <c r="L81" s="8"/>
      <c r="M81" s="8"/>
    </row>
    <row r="82" spans="3:13" ht="15" customHeight="1" x14ac:dyDescent="0.25">
      <c r="C82" s="8"/>
      <c r="D82" s="8"/>
      <c r="E82" s="8"/>
      <c r="G82" s="8"/>
      <c r="H82" s="8"/>
      <c r="I82" s="8"/>
      <c r="J82" s="8"/>
      <c r="K82" s="8"/>
      <c r="L82" s="8"/>
      <c r="M82" s="8"/>
    </row>
  </sheetData>
  <sheetProtection algorithmName="SHA-512" hashValue="m9CLAPfB18aTvWSzGVEEHDHDSib1iGauayes5pUV5+MxYN7Kan+6q9HCFG+Je7nCdZBvfUg3HHYTboB3iE3NHg==" saltValue="nMIOc2kMZ2WScxlmAsOS+A==" spinCount="100000" sheet="1" objects="1" scenarios="1"/>
  <mergeCells count="28">
    <mergeCell ref="B42:E42"/>
    <mergeCell ref="B6:D6"/>
    <mergeCell ref="C9:D9"/>
    <mergeCell ref="C11:D11"/>
    <mergeCell ref="C10:D10"/>
    <mergeCell ref="C12:D14"/>
    <mergeCell ref="B12:B14"/>
    <mergeCell ref="V17:W17"/>
    <mergeCell ref="F12:G12"/>
    <mergeCell ref="G16:N16"/>
    <mergeCell ref="F9:G9"/>
    <mergeCell ref="F10:G10"/>
    <mergeCell ref="F11:G11"/>
    <mergeCell ref="H13:H14"/>
    <mergeCell ref="J10:L11"/>
    <mergeCell ref="J13:L14"/>
    <mergeCell ref="F13:G14"/>
    <mergeCell ref="J12:L12"/>
    <mergeCell ref="B2:Q2"/>
    <mergeCell ref="B3:Q3"/>
    <mergeCell ref="F6:H6"/>
    <mergeCell ref="J6:L6"/>
    <mergeCell ref="J9:L9"/>
    <mergeCell ref="F8:G8"/>
    <mergeCell ref="F7:G7"/>
    <mergeCell ref="J7:L8"/>
    <mergeCell ref="C8:D8"/>
    <mergeCell ref="C7:D7"/>
  </mergeCells>
  <conditionalFormatting sqref="D17:D40">
    <cfRule type="expression" dxfId="14" priority="14">
      <formula>D17&lt;&gt;E18</formula>
    </cfRule>
  </conditionalFormatting>
  <conditionalFormatting sqref="D41">
    <cfRule type="expression" dxfId="13" priority="20">
      <formula>D41&lt;&gt;#REF!</formula>
    </cfRule>
  </conditionalFormatting>
  <conditionalFormatting sqref="H8:H11 J8:L11 H13:H14 J13:L14">
    <cfRule type="cellIs" dxfId="12" priority="4" operator="lessThan">
      <formula>0</formula>
    </cfRule>
  </conditionalFormatting>
  <conditionalFormatting sqref="H8:H14 J8:L14">
    <cfRule type="cellIs" dxfId="11" priority="2" operator="equal">
      <formula>0</formula>
    </cfRule>
  </conditionalFormatting>
  <conditionalFormatting sqref="H12 J12:L12">
    <cfRule type="cellIs" dxfId="10" priority="1" operator="lessThan">
      <formula>$C$9</formula>
    </cfRule>
  </conditionalFormatting>
  <conditionalFormatting sqref="J7:L8">
    <cfRule type="cellIs" dxfId="9" priority="5" operator="notEqual">
      <formula>"OK"</formula>
    </cfRule>
    <cfRule type="cellIs" dxfId="8" priority="6" operator="equal">
      <formula>"OK"</formula>
    </cfRule>
  </conditionalFormatting>
  <pageMargins left="0.7" right="0.7" top="0.75" bottom="0.75" header="0.3" footer="0.3"/>
  <pageSetup scale="27" orientation="portrait" r:id="rId1"/>
  <ignoredErrors>
    <ignoredError sqref="F5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79252CB-ADE5-468F-AD13-1881D414BF90}">
          <x14:formula1>
            <xm:f>Values!$B$4:$B$5</xm:f>
          </x14:formula1>
          <xm:sqref>C9</xm:sqref>
        </x14:dataValidation>
        <x14:dataValidation type="list" allowBlank="1" showInputMessage="1" showErrorMessage="1" xr:uid="{AFDF6416-C6EB-485E-89C1-8D468E8A6321}">
          <x14:formula1>
            <xm:f>Values!$D$4:$D$15</xm:f>
          </x14:formula1>
          <xm:sqref>C17</xm:sqref>
        </x14:dataValidation>
        <x14:dataValidation type="list" allowBlank="1" showInputMessage="1" showErrorMessage="1" xr:uid="{1BF5CCDE-FF6D-4A2B-9FB5-0D19BD09B03E}">
          <x14:formula1>
            <xm:f>Values!$C$4:$C$7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5221F-5116-4F13-ABA9-A7C4EA39639F}">
  <sheetPr codeName="Sheet2">
    <pageSetUpPr fitToPage="1"/>
  </sheetPr>
  <dimension ref="A1:W51"/>
  <sheetViews>
    <sheetView zoomScale="80" zoomScaleNormal="80" workbookViewId="0">
      <selection activeCell="J32" sqref="J32"/>
    </sheetView>
  </sheetViews>
  <sheetFormatPr defaultColWidth="9.140625" defaultRowHeight="15" customHeight="1" x14ac:dyDescent="0.25"/>
  <cols>
    <col min="1" max="1" width="2.85546875" style="8" customWidth="1"/>
    <col min="2" max="2" width="18.85546875" style="23" customWidth="1"/>
    <col min="3" max="16" width="17.7109375" style="23" customWidth="1"/>
    <col min="17" max="17" width="17.42578125" style="23" customWidth="1"/>
    <col min="18" max="16384" width="9.140625" style="23"/>
  </cols>
  <sheetData>
    <row r="1" spans="1:23" ht="15" customHeight="1" x14ac:dyDescent="0.25">
      <c r="B1" s="20"/>
      <c r="C1" s="20"/>
      <c r="D1" s="21"/>
      <c r="E1" s="21"/>
      <c r="F1" s="21"/>
      <c r="G1" s="21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3" ht="20.25" customHeight="1" x14ac:dyDescent="0.3">
      <c r="B2" s="74" t="s">
        <v>25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24"/>
    </row>
    <row r="3" spans="1:23" ht="15" customHeight="1" x14ac:dyDescent="0.25">
      <c r="B3" s="75" t="s">
        <v>47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25"/>
    </row>
    <row r="4" spans="1:23" ht="15" customHeight="1" x14ac:dyDescent="0.25">
      <c r="A4" s="2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25"/>
    </row>
    <row r="5" spans="1:23" ht="15" customHeight="1" x14ac:dyDescent="0.25">
      <c r="A5" s="2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25"/>
    </row>
    <row r="6" spans="1:23" ht="15" customHeight="1" x14ac:dyDescent="0.25">
      <c r="B6" s="54" t="s">
        <v>22</v>
      </c>
      <c r="C6" s="54"/>
      <c r="D6" s="54"/>
      <c r="F6" s="71" t="s">
        <v>26</v>
      </c>
      <c r="G6" s="72"/>
      <c r="H6" s="73"/>
      <c r="I6" s="25"/>
      <c r="J6" s="54" t="s">
        <v>50</v>
      </c>
      <c r="K6" s="54"/>
      <c r="L6" s="54"/>
      <c r="Q6" s="25"/>
      <c r="W6" s="27"/>
    </row>
    <row r="7" spans="1:23" ht="15" customHeight="1" x14ac:dyDescent="0.25">
      <c r="B7" s="28" t="s">
        <v>23</v>
      </c>
      <c r="C7" s="59"/>
      <c r="D7" s="59"/>
      <c r="F7" s="29" t="s">
        <v>50</v>
      </c>
      <c r="G7" s="29" t="s">
        <v>5</v>
      </c>
      <c r="H7" s="30" t="s">
        <v>27</v>
      </c>
      <c r="I7" s="25"/>
      <c r="J7" s="79" t="s">
        <v>28</v>
      </c>
      <c r="K7" s="79"/>
      <c r="L7" s="79"/>
      <c r="Q7" s="25"/>
      <c r="W7" s="27"/>
    </row>
    <row r="8" spans="1:23" ht="15" customHeight="1" x14ac:dyDescent="0.25">
      <c r="B8" s="28" t="s">
        <v>2</v>
      </c>
      <c r="C8" s="76">
        <v>12</v>
      </c>
      <c r="D8" s="76"/>
      <c r="F8" s="31" t="s">
        <v>54</v>
      </c>
      <c r="G8" s="12">
        <f>SUM(P17:P28)</f>
        <v>0</v>
      </c>
      <c r="H8" s="13">
        <f>G8/12</f>
        <v>0</v>
      </c>
      <c r="I8" s="25"/>
      <c r="J8" s="78" t="str">
        <f>IFERROR(
IF(J12&lt;-24.99%,"Loan Ineligible due to declining income",
IF(COUNTA(F17:F41)&lt;C8,COUNTA(F17:F41)&amp;" of "&amp;C8&amp;" Months Reviewed",
IF(OR(SUM($O$17:$O$28)&gt;5, AND(SUM($O$17:$O$28)&lt;=5,SUM($O$17:$O$28)&gt;3,SUM(O17:O19)&gt;0), AND(SUM($O$17:$O$28)&lt;=3, SUM(O17:O18)&gt;1)), "Loan Exceeds NSF Criteria",
IF(AND(H8&lt;H9,H8&lt;H10),H8,
IF(AND(H9&lt;H8,H9&lt;H10),H9,
H10))))),
0)</f>
        <v>0 of 12 Months Reviewed</v>
      </c>
      <c r="K8" s="78"/>
      <c r="L8" s="78"/>
      <c r="Q8" s="25"/>
      <c r="W8" s="27"/>
    </row>
    <row r="9" spans="1:23" ht="15" customHeight="1" x14ac:dyDescent="0.25">
      <c r="A9" s="32"/>
      <c r="B9" s="70" t="s">
        <v>24</v>
      </c>
      <c r="C9" s="77"/>
      <c r="D9" s="77"/>
      <c r="F9" s="31" t="s">
        <v>53</v>
      </c>
      <c r="G9" s="12" t="str">
        <f>IF(C8=12,"NA",SUM(P17:P41))</f>
        <v>NA</v>
      </c>
      <c r="H9" s="13" t="str">
        <f>IF(C8=12,"NA",G9/24)</f>
        <v>NA</v>
      </c>
      <c r="I9" s="25"/>
      <c r="J9" s="78"/>
      <c r="K9" s="78"/>
      <c r="L9" s="78"/>
      <c r="Q9" s="25"/>
      <c r="W9" s="27"/>
    </row>
    <row r="10" spans="1:23" ht="15" customHeight="1" x14ac:dyDescent="0.25">
      <c r="A10" s="32"/>
      <c r="B10" s="70"/>
      <c r="C10" s="77"/>
      <c r="D10" s="77"/>
      <c r="F10" s="33" t="s">
        <v>55</v>
      </c>
      <c r="G10" s="14" t="str">
        <f>IF(C8=12,"NA", SUM(P17:P41))</f>
        <v>NA</v>
      </c>
      <c r="H10" s="14" t="str">
        <f>IF(C8=12,"NA",IF(G10="-","-",G10/24))</f>
        <v>NA</v>
      </c>
      <c r="I10" s="25"/>
      <c r="J10" s="78"/>
      <c r="K10" s="78"/>
      <c r="L10" s="78"/>
      <c r="Q10" s="25"/>
      <c r="W10" s="27"/>
    </row>
    <row r="11" spans="1:23" ht="15" customHeight="1" x14ac:dyDescent="0.25">
      <c r="A11" s="32"/>
      <c r="B11" s="70"/>
      <c r="C11" s="77"/>
      <c r="D11" s="77"/>
      <c r="F11" s="54" t="s">
        <v>49</v>
      </c>
      <c r="G11" s="54"/>
      <c r="H11" s="54"/>
      <c r="I11" s="25"/>
      <c r="J11" s="79" t="s">
        <v>29</v>
      </c>
      <c r="K11" s="79"/>
      <c r="L11" s="79"/>
      <c r="Q11" s="25"/>
    </row>
    <row r="12" spans="1:23" ht="15" customHeight="1" x14ac:dyDescent="0.25">
      <c r="A12" s="32"/>
      <c r="B12" s="70"/>
      <c r="C12" s="77"/>
      <c r="D12" s="77"/>
      <c r="E12" s="27"/>
      <c r="F12" s="80" t="s">
        <v>42</v>
      </c>
      <c r="G12" s="80"/>
      <c r="H12" s="80"/>
      <c r="I12" s="25"/>
      <c r="J12" s="81" t="str">
        <f>IF(C8=12,"NA",
IFERROR((SUM(P17:P28)/SUM(P29:P41))-1,0))</f>
        <v>NA</v>
      </c>
      <c r="K12" s="81"/>
      <c r="L12" s="81"/>
    </row>
    <row r="13" spans="1:23" ht="15" customHeight="1" x14ac:dyDescent="0.25">
      <c r="A13" s="32"/>
      <c r="B13" s="70"/>
      <c r="C13" s="77"/>
      <c r="D13" s="77"/>
      <c r="F13" s="80"/>
      <c r="G13" s="80"/>
      <c r="H13" s="80"/>
      <c r="I13" s="25"/>
      <c r="J13" s="81"/>
      <c r="K13" s="81"/>
      <c r="L13" s="81"/>
    </row>
    <row r="14" spans="1:23" ht="15" customHeight="1" x14ac:dyDescent="0.25">
      <c r="A14" s="32"/>
      <c r="B14" s="70"/>
      <c r="C14" s="77"/>
      <c r="D14" s="77"/>
      <c r="F14" s="80"/>
      <c r="G14" s="80"/>
      <c r="H14" s="80"/>
      <c r="I14" s="51"/>
      <c r="J14" s="81"/>
      <c r="K14" s="81"/>
      <c r="L14" s="81"/>
    </row>
    <row r="15" spans="1:23" ht="15" customHeight="1" x14ac:dyDescent="0.25">
      <c r="A15" s="32"/>
    </row>
    <row r="16" spans="1:23" ht="30" customHeight="1" x14ac:dyDescent="0.25">
      <c r="A16" s="26"/>
      <c r="B16" s="34" t="s">
        <v>14</v>
      </c>
      <c r="C16" s="34" t="s">
        <v>15</v>
      </c>
      <c r="D16" s="34" t="s">
        <v>44</v>
      </c>
      <c r="E16" s="34" t="s">
        <v>45</v>
      </c>
      <c r="F16" s="34" t="s">
        <v>46</v>
      </c>
      <c r="G16" s="71" t="s">
        <v>16</v>
      </c>
      <c r="H16" s="72"/>
      <c r="I16" s="72"/>
      <c r="J16" s="72"/>
      <c r="K16" s="72"/>
      <c r="L16" s="72"/>
      <c r="M16" s="72"/>
      <c r="N16" s="73"/>
      <c r="O16" s="34" t="s">
        <v>19</v>
      </c>
      <c r="P16" s="34" t="s">
        <v>17</v>
      </c>
    </row>
    <row r="17" spans="1:16" ht="15" customHeight="1" x14ac:dyDescent="0.25">
      <c r="A17" s="26"/>
      <c r="B17" s="35">
        <v>2025</v>
      </c>
      <c r="C17" s="35" t="s">
        <v>20</v>
      </c>
      <c r="D17" s="36"/>
      <c r="E17" s="36"/>
      <c r="F17" s="37"/>
      <c r="G17" s="38"/>
      <c r="H17" s="38"/>
      <c r="I17" s="38"/>
      <c r="J17" s="38"/>
      <c r="K17" s="38"/>
      <c r="L17" s="38"/>
      <c r="M17" s="38"/>
      <c r="N17" s="38"/>
      <c r="O17" s="39"/>
      <c r="P17" s="15">
        <f t="shared" ref="P17:P41" si="0">F17-(SUM(G17:N17))</f>
        <v>0</v>
      </c>
    </row>
    <row r="18" spans="1:16" ht="15" customHeight="1" x14ac:dyDescent="0.25">
      <c r="A18" s="26"/>
      <c r="B18" s="7">
        <f>IF(C18=" "," ",IF(C18="December",B17-1,B17))</f>
        <v>2024</v>
      </c>
      <c r="C18" s="7" t="str">
        <f>IF(C17="January","December",IF(C17="February","January",IF(C17="March","February",IF(C17="April","March",(IF(C17="May","April",IF(C17="June","May",IF(C17="July","June",IF(C17="August","July",IF(C17="September","August",IF(C17="October","September",IF(C17="November","October",IF(C17="December","November"," ")))))))))))))</f>
        <v>December</v>
      </c>
      <c r="D18" s="36"/>
      <c r="E18" s="36"/>
      <c r="F18" s="37"/>
      <c r="G18" s="38"/>
      <c r="H18" s="38"/>
      <c r="I18" s="38"/>
      <c r="J18" s="38"/>
      <c r="K18" s="38"/>
      <c r="L18" s="38"/>
      <c r="M18" s="38"/>
      <c r="N18" s="38"/>
      <c r="O18" s="39"/>
      <c r="P18" s="15">
        <f t="shared" si="0"/>
        <v>0</v>
      </c>
    </row>
    <row r="19" spans="1:16" ht="15" customHeight="1" x14ac:dyDescent="0.25">
      <c r="A19" s="26"/>
      <c r="B19" s="7">
        <f t="shared" ref="B19:B41" si="1">IF(C19=" "," ",IF(C19="December",B18-1,B18))</f>
        <v>2024</v>
      </c>
      <c r="C19" s="7" t="str">
        <f t="shared" ref="C19:C41" si="2">IF(C18="January","December",IF(C18="February","January",IF(C18="March","February",IF(C18="April","March",(IF(C18="May","April",IF(C18="June","May",IF(C18="July","June",IF(C18="August","July",IF(C18="September","August",IF(C18="October","September",IF(C18="November","October",IF(C18="December","November"," ")))))))))))))</f>
        <v>November</v>
      </c>
      <c r="D19" s="36"/>
      <c r="E19" s="36"/>
      <c r="F19" s="37"/>
      <c r="G19" s="38"/>
      <c r="H19" s="38"/>
      <c r="I19" s="38"/>
      <c r="J19" s="38"/>
      <c r="K19" s="38"/>
      <c r="L19" s="38"/>
      <c r="M19" s="38"/>
      <c r="N19" s="38"/>
      <c r="O19" s="39"/>
      <c r="P19" s="15">
        <f t="shared" si="0"/>
        <v>0</v>
      </c>
    </row>
    <row r="20" spans="1:16" ht="15" customHeight="1" x14ac:dyDescent="0.25">
      <c r="A20" s="26"/>
      <c r="B20" s="7">
        <f t="shared" si="1"/>
        <v>2024</v>
      </c>
      <c r="C20" s="7" t="str">
        <f t="shared" si="2"/>
        <v>October</v>
      </c>
      <c r="D20" s="36"/>
      <c r="E20" s="36"/>
      <c r="F20" s="37"/>
      <c r="G20" s="38"/>
      <c r="H20" s="38"/>
      <c r="I20" s="38"/>
      <c r="J20" s="38"/>
      <c r="K20" s="38"/>
      <c r="L20" s="38"/>
      <c r="M20" s="38"/>
      <c r="N20" s="38"/>
      <c r="O20" s="39"/>
      <c r="P20" s="15">
        <f t="shared" si="0"/>
        <v>0</v>
      </c>
    </row>
    <row r="21" spans="1:16" ht="15" customHeight="1" x14ac:dyDescent="0.25">
      <c r="A21" s="26"/>
      <c r="B21" s="7">
        <f t="shared" si="1"/>
        <v>2024</v>
      </c>
      <c r="C21" s="7" t="str">
        <f t="shared" si="2"/>
        <v>September</v>
      </c>
      <c r="D21" s="36"/>
      <c r="E21" s="36"/>
      <c r="F21" s="37"/>
      <c r="G21" s="38"/>
      <c r="H21" s="38"/>
      <c r="I21" s="38"/>
      <c r="J21" s="38"/>
      <c r="K21" s="38"/>
      <c r="L21" s="38"/>
      <c r="M21" s="38"/>
      <c r="N21" s="38"/>
      <c r="O21" s="39"/>
      <c r="P21" s="15">
        <f t="shared" si="0"/>
        <v>0</v>
      </c>
    </row>
    <row r="22" spans="1:16" ht="15" customHeight="1" x14ac:dyDescent="0.25">
      <c r="A22" s="26"/>
      <c r="B22" s="7">
        <f t="shared" si="1"/>
        <v>2024</v>
      </c>
      <c r="C22" s="7" t="str">
        <f t="shared" si="2"/>
        <v>August</v>
      </c>
      <c r="D22" s="36"/>
      <c r="E22" s="36"/>
      <c r="F22" s="37"/>
      <c r="G22" s="38"/>
      <c r="H22" s="38"/>
      <c r="I22" s="38"/>
      <c r="J22" s="38"/>
      <c r="K22" s="38"/>
      <c r="L22" s="38"/>
      <c r="M22" s="38"/>
      <c r="N22" s="38"/>
      <c r="O22" s="39"/>
      <c r="P22" s="15">
        <f t="shared" si="0"/>
        <v>0</v>
      </c>
    </row>
    <row r="23" spans="1:16" ht="15" customHeight="1" x14ac:dyDescent="0.25">
      <c r="A23" s="26"/>
      <c r="B23" s="7">
        <f t="shared" si="1"/>
        <v>2024</v>
      </c>
      <c r="C23" s="7" t="str">
        <f t="shared" si="2"/>
        <v>July</v>
      </c>
      <c r="D23" s="36"/>
      <c r="E23" s="36"/>
      <c r="F23" s="37"/>
      <c r="G23" s="38"/>
      <c r="H23" s="38"/>
      <c r="I23" s="38"/>
      <c r="J23" s="38"/>
      <c r="K23" s="38"/>
      <c r="L23" s="38"/>
      <c r="M23" s="38"/>
      <c r="N23" s="38"/>
      <c r="O23" s="39"/>
      <c r="P23" s="15">
        <f t="shared" si="0"/>
        <v>0</v>
      </c>
    </row>
    <row r="24" spans="1:16" ht="15" customHeight="1" x14ac:dyDescent="0.25">
      <c r="A24" s="26"/>
      <c r="B24" s="7">
        <f t="shared" si="1"/>
        <v>2024</v>
      </c>
      <c r="C24" s="7" t="str">
        <f t="shared" si="2"/>
        <v>June</v>
      </c>
      <c r="D24" s="36"/>
      <c r="E24" s="36"/>
      <c r="F24" s="37"/>
      <c r="G24" s="38"/>
      <c r="H24" s="38"/>
      <c r="I24" s="38"/>
      <c r="J24" s="38"/>
      <c r="K24" s="38"/>
      <c r="L24" s="38"/>
      <c r="M24" s="38"/>
      <c r="N24" s="38"/>
      <c r="O24" s="39"/>
      <c r="P24" s="15">
        <f t="shared" si="0"/>
        <v>0</v>
      </c>
    </row>
    <row r="25" spans="1:16" ht="15" customHeight="1" x14ac:dyDescent="0.25">
      <c r="A25" s="26"/>
      <c r="B25" s="7">
        <f t="shared" si="1"/>
        <v>2024</v>
      </c>
      <c r="C25" s="7" t="str">
        <f t="shared" si="2"/>
        <v>May</v>
      </c>
      <c r="D25" s="36"/>
      <c r="E25" s="36"/>
      <c r="F25" s="37"/>
      <c r="G25" s="38"/>
      <c r="H25" s="38"/>
      <c r="I25" s="38"/>
      <c r="J25" s="38"/>
      <c r="K25" s="38"/>
      <c r="L25" s="38"/>
      <c r="M25" s="38"/>
      <c r="N25" s="38"/>
      <c r="O25" s="39"/>
      <c r="P25" s="15">
        <f t="shared" si="0"/>
        <v>0</v>
      </c>
    </row>
    <row r="26" spans="1:16" ht="15" customHeight="1" x14ac:dyDescent="0.25">
      <c r="A26" s="26"/>
      <c r="B26" s="7">
        <f t="shared" si="1"/>
        <v>2024</v>
      </c>
      <c r="C26" s="7" t="str">
        <f t="shared" si="2"/>
        <v>April</v>
      </c>
      <c r="D26" s="36"/>
      <c r="E26" s="36"/>
      <c r="F26" s="37"/>
      <c r="G26" s="38"/>
      <c r="H26" s="38"/>
      <c r="I26" s="38"/>
      <c r="J26" s="38"/>
      <c r="K26" s="38"/>
      <c r="L26" s="38"/>
      <c r="M26" s="38"/>
      <c r="N26" s="38"/>
      <c r="O26" s="39"/>
      <c r="P26" s="15">
        <f t="shared" si="0"/>
        <v>0</v>
      </c>
    </row>
    <row r="27" spans="1:16" ht="15" customHeight="1" x14ac:dyDescent="0.25">
      <c r="A27" s="26"/>
      <c r="B27" s="7">
        <f t="shared" si="1"/>
        <v>2024</v>
      </c>
      <c r="C27" s="7" t="str">
        <f t="shared" si="2"/>
        <v>March</v>
      </c>
      <c r="D27" s="36"/>
      <c r="E27" s="36"/>
      <c r="F27" s="37"/>
      <c r="G27" s="38"/>
      <c r="H27" s="38"/>
      <c r="I27" s="38"/>
      <c r="J27" s="38"/>
      <c r="K27" s="38"/>
      <c r="L27" s="38"/>
      <c r="M27" s="38"/>
      <c r="N27" s="38"/>
      <c r="O27" s="39"/>
      <c r="P27" s="15">
        <f t="shared" si="0"/>
        <v>0</v>
      </c>
    </row>
    <row r="28" spans="1:16" ht="15" customHeight="1" x14ac:dyDescent="0.25">
      <c r="A28" s="26"/>
      <c r="B28" s="7">
        <f t="shared" si="1"/>
        <v>2024</v>
      </c>
      <c r="C28" s="7" t="str">
        <f t="shared" si="2"/>
        <v>February</v>
      </c>
      <c r="D28" s="36"/>
      <c r="E28" s="36"/>
      <c r="F28" s="37"/>
      <c r="G28" s="38"/>
      <c r="H28" s="38"/>
      <c r="I28" s="38"/>
      <c r="J28" s="38"/>
      <c r="K28" s="38"/>
      <c r="L28" s="38"/>
      <c r="M28" s="38"/>
      <c r="N28" s="38"/>
      <c r="O28" s="39"/>
      <c r="P28" s="15">
        <f t="shared" si="0"/>
        <v>0</v>
      </c>
    </row>
    <row r="29" spans="1:16" ht="15" customHeight="1" x14ac:dyDescent="0.25">
      <c r="A29" s="26"/>
      <c r="B29" s="7">
        <f t="shared" si="1"/>
        <v>2024</v>
      </c>
      <c r="C29" s="7" t="str">
        <f t="shared" si="2"/>
        <v>January</v>
      </c>
      <c r="D29" s="36"/>
      <c r="E29" s="36"/>
      <c r="F29" s="37"/>
      <c r="G29" s="38"/>
      <c r="H29" s="38"/>
      <c r="I29" s="38"/>
      <c r="J29" s="38"/>
      <c r="K29" s="38"/>
      <c r="L29" s="38"/>
      <c r="M29" s="38"/>
      <c r="N29" s="38"/>
      <c r="O29" s="39"/>
      <c r="P29" s="15">
        <f t="shared" si="0"/>
        <v>0</v>
      </c>
    </row>
    <row r="30" spans="1:16" ht="15" customHeight="1" x14ac:dyDescent="0.25">
      <c r="A30" s="26"/>
      <c r="B30" s="7">
        <f t="shared" si="1"/>
        <v>2023</v>
      </c>
      <c r="C30" s="7" t="str">
        <f t="shared" si="2"/>
        <v>December</v>
      </c>
      <c r="D30" s="36"/>
      <c r="E30" s="36"/>
      <c r="F30" s="37"/>
      <c r="G30" s="38"/>
      <c r="H30" s="38"/>
      <c r="I30" s="38"/>
      <c r="J30" s="38"/>
      <c r="K30" s="38"/>
      <c r="L30" s="38"/>
      <c r="M30" s="38"/>
      <c r="N30" s="38"/>
      <c r="O30" s="39"/>
      <c r="P30" s="15">
        <f t="shared" si="0"/>
        <v>0</v>
      </c>
    </row>
    <row r="31" spans="1:16" ht="15" customHeight="1" x14ac:dyDescent="0.25">
      <c r="A31" s="26"/>
      <c r="B31" s="7">
        <f t="shared" si="1"/>
        <v>2023</v>
      </c>
      <c r="C31" s="7" t="str">
        <f t="shared" si="2"/>
        <v>November</v>
      </c>
      <c r="D31" s="36"/>
      <c r="E31" s="36"/>
      <c r="F31" s="37"/>
      <c r="G31" s="38"/>
      <c r="H31" s="38"/>
      <c r="I31" s="38"/>
      <c r="J31" s="38"/>
      <c r="K31" s="38"/>
      <c r="L31" s="38"/>
      <c r="M31" s="38"/>
      <c r="N31" s="38"/>
      <c r="O31" s="39"/>
      <c r="P31" s="15">
        <f t="shared" si="0"/>
        <v>0</v>
      </c>
    </row>
    <row r="32" spans="1:16" ht="15" customHeight="1" x14ac:dyDescent="0.25">
      <c r="A32" s="26"/>
      <c r="B32" s="7">
        <f t="shared" si="1"/>
        <v>2023</v>
      </c>
      <c r="C32" s="7" t="str">
        <f t="shared" si="2"/>
        <v>October</v>
      </c>
      <c r="D32" s="36"/>
      <c r="E32" s="36"/>
      <c r="F32" s="37"/>
      <c r="G32" s="38"/>
      <c r="H32" s="38"/>
      <c r="I32" s="38"/>
      <c r="J32" s="38"/>
      <c r="K32" s="38"/>
      <c r="L32" s="38"/>
      <c r="M32" s="38"/>
      <c r="N32" s="38"/>
      <c r="O32" s="39"/>
      <c r="P32" s="15">
        <f t="shared" si="0"/>
        <v>0</v>
      </c>
    </row>
    <row r="33" spans="1:16" ht="15" customHeight="1" x14ac:dyDescent="0.25">
      <c r="A33" s="26"/>
      <c r="B33" s="7">
        <f t="shared" si="1"/>
        <v>2023</v>
      </c>
      <c r="C33" s="7" t="str">
        <f t="shared" si="2"/>
        <v>September</v>
      </c>
      <c r="D33" s="36"/>
      <c r="E33" s="36"/>
      <c r="F33" s="37"/>
      <c r="G33" s="38"/>
      <c r="H33" s="38"/>
      <c r="I33" s="38"/>
      <c r="J33" s="38"/>
      <c r="K33" s="38"/>
      <c r="L33" s="38"/>
      <c r="M33" s="38"/>
      <c r="N33" s="38"/>
      <c r="O33" s="39"/>
      <c r="P33" s="15">
        <f t="shared" si="0"/>
        <v>0</v>
      </c>
    </row>
    <row r="34" spans="1:16" ht="15" customHeight="1" x14ac:dyDescent="0.25">
      <c r="B34" s="7">
        <f t="shared" si="1"/>
        <v>2023</v>
      </c>
      <c r="C34" s="7" t="str">
        <f t="shared" si="2"/>
        <v>August</v>
      </c>
      <c r="D34" s="36"/>
      <c r="E34" s="36"/>
      <c r="F34" s="37"/>
      <c r="G34" s="38"/>
      <c r="H34" s="38"/>
      <c r="I34" s="38"/>
      <c r="J34" s="38"/>
      <c r="K34" s="38"/>
      <c r="L34" s="38"/>
      <c r="M34" s="38"/>
      <c r="N34" s="38"/>
      <c r="O34" s="39"/>
      <c r="P34" s="15">
        <f t="shared" si="0"/>
        <v>0</v>
      </c>
    </row>
    <row r="35" spans="1:16" ht="15" customHeight="1" x14ac:dyDescent="0.25">
      <c r="B35" s="7">
        <f t="shared" si="1"/>
        <v>2023</v>
      </c>
      <c r="C35" s="7" t="str">
        <f t="shared" si="2"/>
        <v>July</v>
      </c>
      <c r="D35" s="36"/>
      <c r="E35" s="36"/>
      <c r="F35" s="37"/>
      <c r="G35" s="38"/>
      <c r="H35" s="38"/>
      <c r="I35" s="38"/>
      <c r="J35" s="38"/>
      <c r="K35" s="38"/>
      <c r="L35" s="38"/>
      <c r="M35" s="38"/>
      <c r="N35" s="38"/>
      <c r="O35" s="39"/>
      <c r="P35" s="15">
        <f t="shared" si="0"/>
        <v>0</v>
      </c>
    </row>
    <row r="36" spans="1:16" ht="15" customHeight="1" x14ac:dyDescent="0.25">
      <c r="B36" s="7">
        <f t="shared" si="1"/>
        <v>2023</v>
      </c>
      <c r="C36" s="7" t="str">
        <f t="shared" si="2"/>
        <v>June</v>
      </c>
      <c r="D36" s="36"/>
      <c r="E36" s="36"/>
      <c r="F36" s="37"/>
      <c r="G36" s="38"/>
      <c r="H36" s="38"/>
      <c r="I36" s="38"/>
      <c r="J36" s="38"/>
      <c r="K36" s="38"/>
      <c r="L36" s="38"/>
      <c r="M36" s="38"/>
      <c r="N36" s="38"/>
      <c r="O36" s="39"/>
      <c r="P36" s="15">
        <f t="shared" si="0"/>
        <v>0</v>
      </c>
    </row>
    <row r="37" spans="1:16" ht="15" customHeight="1" x14ac:dyDescent="0.25">
      <c r="B37" s="7">
        <f t="shared" si="1"/>
        <v>2023</v>
      </c>
      <c r="C37" s="7" t="str">
        <f t="shared" si="2"/>
        <v>May</v>
      </c>
      <c r="D37" s="36"/>
      <c r="E37" s="36"/>
      <c r="F37" s="37"/>
      <c r="G37" s="38"/>
      <c r="H37" s="38"/>
      <c r="I37" s="38"/>
      <c r="J37" s="38"/>
      <c r="K37" s="38"/>
      <c r="L37" s="38"/>
      <c r="M37" s="38"/>
      <c r="N37" s="38"/>
      <c r="O37" s="39"/>
      <c r="P37" s="15">
        <f t="shared" si="0"/>
        <v>0</v>
      </c>
    </row>
    <row r="38" spans="1:16" ht="15" customHeight="1" x14ac:dyDescent="0.25">
      <c r="B38" s="7">
        <f t="shared" si="1"/>
        <v>2023</v>
      </c>
      <c r="C38" s="7" t="str">
        <f t="shared" si="2"/>
        <v>April</v>
      </c>
      <c r="D38" s="36"/>
      <c r="E38" s="36"/>
      <c r="F38" s="37"/>
      <c r="G38" s="38"/>
      <c r="H38" s="38"/>
      <c r="I38" s="38"/>
      <c r="J38" s="38"/>
      <c r="K38" s="38"/>
      <c r="L38" s="38"/>
      <c r="M38" s="38"/>
      <c r="N38" s="38"/>
      <c r="O38" s="39"/>
      <c r="P38" s="15">
        <f t="shared" si="0"/>
        <v>0</v>
      </c>
    </row>
    <row r="39" spans="1:16" ht="15" customHeight="1" x14ac:dyDescent="0.25">
      <c r="B39" s="7">
        <f t="shared" si="1"/>
        <v>2023</v>
      </c>
      <c r="C39" s="7" t="str">
        <f t="shared" si="2"/>
        <v>March</v>
      </c>
      <c r="D39" s="36"/>
      <c r="E39" s="36"/>
      <c r="F39" s="37"/>
      <c r="G39" s="38"/>
      <c r="H39" s="38"/>
      <c r="I39" s="38"/>
      <c r="J39" s="38"/>
      <c r="K39" s="38"/>
      <c r="L39" s="38"/>
      <c r="M39" s="38"/>
      <c r="N39" s="38"/>
      <c r="O39" s="39"/>
      <c r="P39" s="15">
        <f t="shared" si="0"/>
        <v>0</v>
      </c>
    </row>
    <row r="40" spans="1:16" ht="15" customHeight="1" x14ac:dyDescent="0.25">
      <c r="B40" s="7">
        <f t="shared" si="1"/>
        <v>2023</v>
      </c>
      <c r="C40" s="7" t="str">
        <f t="shared" si="2"/>
        <v>February</v>
      </c>
      <c r="D40" s="36"/>
      <c r="E40" s="36"/>
      <c r="F40" s="37"/>
      <c r="G40" s="38"/>
      <c r="H40" s="38"/>
      <c r="I40" s="38"/>
      <c r="J40" s="38"/>
      <c r="K40" s="38"/>
      <c r="L40" s="38"/>
      <c r="M40" s="38"/>
      <c r="N40" s="38"/>
      <c r="O40" s="39"/>
      <c r="P40" s="15">
        <f t="shared" si="0"/>
        <v>0</v>
      </c>
    </row>
    <row r="41" spans="1:16" ht="15" customHeight="1" x14ac:dyDescent="0.25">
      <c r="B41" s="7">
        <f t="shared" si="1"/>
        <v>2023</v>
      </c>
      <c r="C41" s="7" t="str">
        <f t="shared" si="2"/>
        <v>January</v>
      </c>
      <c r="D41" s="36"/>
      <c r="E41" s="36"/>
      <c r="F41" s="37"/>
      <c r="G41" s="38"/>
      <c r="H41" s="38"/>
      <c r="I41" s="38"/>
      <c r="J41" s="38"/>
      <c r="K41" s="38"/>
      <c r="L41" s="38"/>
      <c r="M41" s="38"/>
      <c r="N41" s="38"/>
      <c r="O41" s="39"/>
      <c r="P41" s="15">
        <f t="shared" si="0"/>
        <v>0</v>
      </c>
    </row>
    <row r="42" spans="1:16" ht="15" customHeight="1" x14ac:dyDescent="0.25">
      <c r="A42" s="32"/>
    </row>
    <row r="43" spans="1:16" ht="15" customHeight="1" x14ac:dyDescent="0.25">
      <c r="A43" s="32"/>
    </row>
    <row r="44" spans="1:16" ht="15" customHeight="1" x14ac:dyDescent="0.25">
      <c r="A44" s="32"/>
    </row>
    <row r="45" spans="1:16" ht="15" customHeight="1" x14ac:dyDescent="0.25">
      <c r="A45" s="32"/>
    </row>
    <row r="46" spans="1:16" ht="15" customHeight="1" x14ac:dyDescent="0.25">
      <c r="A46" s="32"/>
    </row>
    <row r="47" spans="1:16" ht="15" customHeight="1" x14ac:dyDescent="0.25">
      <c r="A47" s="32"/>
    </row>
    <row r="48" spans="1:16" ht="15" customHeight="1" x14ac:dyDescent="0.25">
      <c r="A48" s="32"/>
    </row>
    <row r="49" spans="1:1" ht="15" customHeight="1" x14ac:dyDescent="0.25">
      <c r="A49" s="32"/>
    </row>
    <row r="50" spans="1:1" ht="15" customHeight="1" x14ac:dyDescent="0.25">
      <c r="A50" s="32"/>
    </row>
    <row r="51" spans="1:1" ht="15" customHeight="1" x14ac:dyDescent="0.25">
      <c r="A51" s="27"/>
    </row>
  </sheetData>
  <sheetProtection algorithmName="SHA-512" hashValue="7ToqFSiwxLEX1RouJSGFg14P0ZXeeaOrMPuFOgXL2JCVW3dQ885iMjQ71luXQGRgRWfElrpFpG96ZUS45Mr0Zw==" saltValue="DceXyYDWhIqjdmxRZdVJAw==" spinCount="100000" sheet="1" objects="1" scenarios="1"/>
  <mergeCells count="16">
    <mergeCell ref="G16:N16"/>
    <mergeCell ref="B2:P2"/>
    <mergeCell ref="B3:P5"/>
    <mergeCell ref="B6:D6"/>
    <mergeCell ref="C8:D8"/>
    <mergeCell ref="C7:D7"/>
    <mergeCell ref="C9:D14"/>
    <mergeCell ref="B9:B14"/>
    <mergeCell ref="F6:H6"/>
    <mergeCell ref="J6:L6"/>
    <mergeCell ref="J8:L10"/>
    <mergeCell ref="J7:L7"/>
    <mergeCell ref="J11:L11"/>
    <mergeCell ref="F11:H11"/>
    <mergeCell ref="F12:H14"/>
    <mergeCell ref="J12:L14"/>
  </mergeCells>
  <conditionalFormatting sqref="D17:D37">
    <cfRule type="expression" dxfId="7" priority="9">
      <formula>D17&lt;&gt;E18</formula>
    </cfRule>
  </conditionalFormatting>
  <conditionalFormatting sqref="D38:D39">
    <cfRule type="expression" dxfId="6" priority="10">
      <formula>D38&lt;&gt;E40</formula>
    </cfRule>
  </conditionalFormatting>
  <conditionalFormatting sqref="D40">
    <cfRule type="expression" dxfId="5" priority="7">
      <formula>D40&lt;&gt;E41</formula>
    </cfRule>
  </conditionalFormatting>
  <conditionalFormatting sqref="J8">
    <cfRule type="cellIs" dxfId="4" priority="6" operator="equal">
      <formula>"Loan Ineligible due to declining income"</formula>
    </cfRule>
  </conditionalFormatting>
  <conditionalFormatting sqref="J12">
    <cfRule type="cellIs" dxfId="3" priority="8" operator="lessThan">
      <formula>-0.2499</formula>
    </cfRule>
    <cfRule type="cellIs" dxfId="2" priority="11" operator="lessThan">
      <formula>-0.25</formula>
    </cfRule>
  </conditionalFormatting>
  <conditionalFormatting sqref="J8:L10">
    <cfRule type="containsText" dxfId="1" priority="1" operator="containsText" text="Loan Exceeds NSF Criteria">
      <formula>NOT(ISERROR(SEARCH("Loan Exceeds NSF Criteria",J8)))</formula>
    </cfRule>
    <cfRule type="containsText" dxfId="0" priority="2" operator="containsText" text="Months Reviewed">
      <formula>NOT(ISERROR(SEARCH("Months Reviewed",J8)))</formula>
    </cfRule>
  </conditionalFormatting>
  <pageMargins left="0.7" right="0.7" top="0.75" bottom="0.75" header="0.3" footer="0.3"/>
  <pageSetup scale="3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D79533E-7156-4286-9D4A-A5EFF8F3416B}">
          <x14:formula1>
            <xm:f>Values!$B$4:$B$5</xm:f>
          </x14:formula1>
          <xm:sqref>C8</xm:sqref>
        </x14:dataValidation>
        <x14:dataValidation type="list" allowBlank="1" showInputMessage="1" showErrorMessage="1" xr:uid="{26B311E4-414A-49BB-915F-9170A1E85AD1}">
          <x14:formula1>
            <xm:f>Values!$C$4:$C$7</xm:f>
          </x14:formula1>
          <xm:sqref>B17</xm:sqref>
        </x14:dataValidation>
        <x14:dataValidation type="list" allowBlank="1" showInputMessage="1" showErrorMessage="1" xr:uid="{4AFB2B1B-099D-4351-8879-1EFD1DE6D7EA}">
          <x14:formula1>
            <xm:f>Values!$D$4:$D$15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0D2F-E810-4856-A71C-66842C84A4FF}">
  <sheetPr codeName="Sheet3"/>
  <dimension ref="A4:D15"/>
  <sheetViews>
    <sheetView workbookViewId="0">
      <selection activeCell="H11" sqref="H11"/>
    </sheetView>
  </sheetViews>
  <sheetFormatPr defaultColWidth="9.140625" defaultRowHeight="15" x14ac:dyDescent="0.25"/>
  <cols>
    <col min="1" max="1" width="6.7109375" style="3" customWidth="1"/>
    <col min="2" max="2" width="13.5703125" style="2" customWidth="1"/>
    <col min="3" max="3" width="9.140625" style="2"/>
    <col min="4" max="4" width="16.140625" style="2" customWidth="1"/>
    <col min="5" max="16384" width="9.140625" style="2"/>
  </cols>
  <sheetData>
    <row r="4" spans="2:4" x14ac:dyDescent="0.25">
      <c r="B4" s="2">
        <v>12</v>
      </c>
      <c r="C4" s="2">
        <v>2025</v>
      </c>
      <c r="D4" s="2" t="s">
        <v>20</v>
      </c>
    </row>
    <row r="5" spans="2:4" x14ac:dyDescent="0.25">
      <c r="B5" s="2">
        <v>24</v>
      </c>
      <c r="C5" s="2">
        <v>2024</v>
      </c>
      <c r="D5" s="2" t="s">
        <v>40</v>
      </c>
    </row>
    <row r="6" spans="2:4" x14ac:dyDescent="0.25">
      <c r="C6" s="2">
        <v>2023</v>
      </c>
      <c r="D6" s="2" t="s">
        <v>39</v>
      </c>
    </row>
    <row r="7" spans="2:4" x14ac:dyDescent="0.25">
      <c r="C7" s="2">
        <v>2022</v>
      </c>
      <c r="D7" s="2" t="s">
        <v>38</v>
      </c>
    </row>
    <row r="8" spans="2:4" x14ac:dyDescent="0.25">
      <c r="D8" s="2" t="s">
        <v>37</v>
      </c>
    </row>
    <row r="9" spans="2:4" x14ac:dyDescent="0.25">
      <c r="D9" s="2" t="s">
        <v>36</v>
      </c>
    </row>
    <row r="10" spans="2:4" x14ac:dyDescent="0.25">
      <c r="D10" s="2" t="s">
        <v>35</v>
      </c>
    </row>
    <row r="11" spans="2:4" x14ac:dyDescent="0.25">
      <c r="D11" s="2" t="s">
        <v>34</v>
      </c>
    </row>
    <row r="12" spans="2:4" x14ac:dyDescent="0.25">
      <c r="D12" s="2" t="s">
        <v>33</v>
      </c>
    </row>
    <row r="13" spans="2:4" x14ac:dyDescent="0.25">
      <c r="D13" s="2" t="s">
        <v>32</v>
      </c>
    </row>
    <row r="14" spans="2:4" x14ac:dyDescent="0.25">
      <c r="D14" s="2" t="s">
        <v>31</v>
      </c>
    </row>
    <row r="15" spans="2:4" x14ac:dyDescent="0.25">
      <c r="D15" s="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Bus-Comingle Bk Stmt Analysis</vt:lpstr>
      <vt:lpstr>Personal Bank Stmt Analysis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 Chung</dc:creator>
  <cp:lastModifiedBy>Richard Lee</cp:lastModifiedBy>
  <cp:lastPrinted>2025-04-10T19:26:00Z</cp:lastPrinted>
  <dcterms:created xsi:type="dcterms:W3CDTF">2025-04-09T20:26:07Z</dcterms:created>
  <dcterms:modified xsi:type="dcterms:W3CDTF">2025-04-25T23:16:44Z</dcterms:modified>
</cp:coreProperties>
</file>